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3296939cf943e/ZV New Wave Almere/website/clubrecords/"/>
    </mc:Choice>
  </mc:AlternateContent>
  <xr:revisionPtr revIDLastSave="1" documentId="8_{DC82E394-B803-4DA1-975D-2C8894B613ED}" xr6:coauthVersionLast="47" xr6:coauthVersionMax="47" xr10:uidLastSave="{E4D23BD1-2AB1-40DD-91CA-95425271421C}"/>
  <workbookProtection workbookAlgorithmName="SHA-512" workbookHashValue="xois1bpM3mEJq+MpekeNSmxMiJU7lwdFF+8Z77xcHikum/iyz7Yyp2JfFcUvDrUe8IjBGjseeqAEKWwO6W/9Rg==" workbookSaltValue="gxEXxeRUGy0SFfyELNyoeA==" workbookSpinCount="100000" lockStructure="1"/>
  <bookViews>
    <workbookView xWindow="-96" yWindow="-96" windowWidth="23232" windowHeight="12432" tabRatio="827" xr2:uid="{644508B5-5D61-42A7-9365-5E7578DC1DBB}"/>
  </bookViews>
  <sheets>
    <sheet name="recordstotaallijst" sheetId="1" r:id="rId1"/>
    <sheet name="kb lijftijdrecords" sheetId="2" r:id="rId2"/>
    <sheet name="lb leeftijdrecords" sheetId="4" r:id="rId3"/>
    <sheet name="clubrecords" sheetId="7" r:id="rId4"/>
    <sheet name="records mv" sheetId="9" r:id="rId5"/>
    <sheet name="aantal records pp" sheetId="6" r:id="rId6"/>
    <sheet name="stamgegevens" sheetId="5" state="hidden" r:id="rId7"/>
    <sheet name="verwijzingen" sheetId="3" state="hidden" r:id="rId8"/>
  </sheets>
  <externalReferences>
    <externalReference r:id="rId9"/>
  </externalReferences>
  <definedNames>
    <definedName name="_xlnm._FilterDatabase" localSheetId="0" hidden="1">recordstotaallijst!$F$1:$Q$1498</definedName>
  </definedNames>
  <calcPr calcId="191029"/>
  <pivotCaches>
    <pivotCache cacheId="0" r:id="rId10"/>
    <pivotCache cacheId="1" r:id="rId11"/>
    <pivotCache cacheId="24" r:id="rId12"/>
    <pivotCache cacheId="28" r:id="rId13"/>
    <pivotCache cacheId="44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75" i="1" l="1"/>
  <c r="L1275" i="1"/>
  <c r="K1276" i="1"/>
  <c r="L1276" i="1"/>
  <c r="K1277" i="1"/>
  <c r="L1277" i="1"/>
  <c r="L1497" i="1"/>
  <c r="K1497" i="1"/>
  <c r="C1497" i="1"/>
  <c r="D1497" i="1" s="1"/>
  <c r="B1497" i="1"/>
  <c r="E1497" i="1" s="1"/>
  <c r="L1496" i="1"/>
  <c r="K1496" i="1"/>
  <c r="C1496" i="1"/>
  <c r="D1496" i="1" s="1"/>
  <c r="B1496" i="1"/>
  <c r="E1496" i="1" s="1"/>
  <c r="L1495" i="1"/>
  <c r="K1495" i="1"/>
  <c r="C1495" i="1"/>
  <c r="D1495" i="1" s="1"/>
  <c r="B1495" i="1"/>
  <c r="E1495" i="1" s="1"/>
  <c r="L1494" i="1"/>
  <c r="K1494" i="1"/>
  <c r="C1494" i="1"/>
  <c r="D1494" i="1" s="1"/>
  <c r="B1494" i="1"/>
  <c r="E1494" i="1" s="1"/>
  <c r="L1493" i="1"/>
  <c r="K1493" i="1"/>
  <c r="C1493" i="1"/>
  <c r="D1493" i="1" s="1"/>
  <c r="B1493" i="1"/>
  <c r="L1492" i="1"/>
  <c r="K1492" i="1"/>
  <c r="C1492" i="1"/>
  <c r="D1492" i="1" s="1"/>
  <c r="B1492" i="1"/>
  <c r="E1492" i="1" s="1"/>
  <c r="L1491" i="1"/>
  <c r="K1491" i="1"/>
  <c r="C1491" i="1"/>
  <c r="D1491" i="1" s="1"/>
  <c r="B1491" i="1"/>
  <c r="E1491" i="1" s="1"/>
  <c r="L1490" i="1"/>
  <c r="K1490" i="1"/>
  <c r="C1490" i="1"/>
  <c r="D1490" i="1" s="1"/>
  <c r="B1490" i="1"/>
  <c r="E1490" i="1" s="1"/>
  <c r="L1489" i="1"/>
  <c r="K1489" i="1"/>
  <c r="C1489" i="1"/>
  <c r="D1489" i="1" s="1"/>
  <c r="B1489" i="1"/>
  <c r="E1489" i="1" s="1"/>
  <c r="L1488" i="1"/>
  <c r="K1488" i="1"/>
  <c r="C1488" i="1"/>
  <c r="D1488" i="1" s="1"/>
  <c r="B1488" i="1"/>
  <c r="E1488" i="1" s="1"/>
  <c r="L1487" i="1"/>
  <c r="K1487" i="1"/>
  <c r="C1487" i="1"/>
  <c r="D1487" i="1" s="1"/>
  <c r="B1487" i="1"/>
  <c r="L1486" i="1"/>
  <c r="K1486" i="1"/>
  <c r="C1486" i="1"/>
  <c r="D1486" i="1" s="1"/>
  <c r="B1486" i="1"/>
  <c r="L1485" i="1"/>
  <c r="K1485" i="1"/>
  <c r="C1485" i="1"/>
  <c r="D1485" i="1" s="1"/>
  <c r="B1485" i="1"/>
  <c r="E1485" i="1" s="1"/>
  <c r="L1484" i="1"/>
  <c r="K1484" i="1"/>
  <c r="C1484" i="1"/>
  <c r="D1484" i="1" s="1"/>
  <c r="B1484" i="1"/>
  <c r="L1483" i="1"/>
  <c r="K1483" i="1"/>
  <c r="C1483" i="1"/>
  <c r="D1483" i="1" s="1"/>
  <c r="B1483" i="1"/>
  <c r="E1483" i="1" s="1"/>
  <c r="L1482" i="1"/>
  <c r="K1482" i="1"/>
  <c r="C1482" i="1"/>
  <c r="D1482" i="1" s="1"/>
  <c r="B1482" i="1"/>
  <c r="E1482" i="1" s="1"/>
  <c r="L1481" i="1"/>
  <c r="K1481" i="1"/>
  <c r="C1481" i="1"/>
  <c r="D1481" i="1" s="1"/>
  <c r="B1481" i="1"/>
  <c r="E1481" i="1" s="1"/>
  <c r="L1480" i="1"/>
  <c r="K1480" i="1"/>
  <c r="C1480" i="1"/>
  <c r="D1480" i="1" s="1"/>
  <c r="B1480" i="1"/>
  <c r="E1480" i="1" s="1"/>
  <c r="L1479" i="1"/>
  <c r="K1479" i="1"/>
  <c r="C1479" i="1"/>
  <c r="D1479" i="1" s="1"/>
  <c r="B1479" i="1"/>
  <c r="E1479" i="1" s="1"/>
  <c r="L1478" i="1"/>
  <c r="K1478" i="1"/>
  <c r="C1478" i="1"/>
  <c r="D1478" i="1" s="1"/>
  <c r="B1478" i="1"/>
  <c r="E1478" i="1" s="1"/>
  <c r="L1477" i="1"/>
  <c r="K1477" i="1"/>
  <c r="C1477" i="1"/>
  <c r="D1477" i="1" s="1"/>
  <c r="B1477" i="1"/>
  <c r="L1476" i="1"/>
  <c r="K1476" i="1"/>
  <c r="C1476" i="1"/>
  <c r="D1476" i="1" s="1"/>
  <c r="B1476" i="1"/>
  <c r="E1476" i="1" s="1"/>
  <c r="L1475" i="1"/>
  <c r="K1475" i="1"/>
  <c r="C1475" i="1"/>
  <c r="D1475" i="1" s="1"/>
  <c r="B1475" i="1"/>
  <c r="E1475" i="1" s="1"/>
  <c r="L1474" i="1"/>
  <c r="K1474" i="1"/>
  <c r="C1474" i="1"/>
  <c r="D1474" i="1" s="1"/>
  <c r="B1474" i="1"/>
  <c r="E1474" i="1" s="1"/>
  <c r="L1473" i="1"/>
  <c r="K1473" i="1"/>
  <c r="C1473" i="1"/>
  <c r="D1473" i="1" s="1"/>
  <c r="B1473" i="1"/>
  <c r="E1473" i="1" s="1"/>
  <c r="L1472" i="1"/>
  <c r="K1472" i="1"/>
  <c r="C1472" i="1"/>
  <c r="D1472" i="1" s="1"/>
  <c r="B1472" i="1"/>
  <c r="E1472" i="1" s="1"/>
  <c r="L1471" i="1"/>
  <c r="K1471" i="1"/>
  <c r="C1471" i="1"/>
  <c r="D1471" i="1" s="1"/>
  <c r="B1471" i="1"/>
  <c r="L1470" i="1"/>
  <c r="K1470" i="1"/>
  <c r="C1470" i="1"/>
  <c r="D1470" i="1" s="1"/>
  <c r="B1470" i="1"/>
  <c r="L1469" i="1"/>
  <c r="K1469" i="1"/>
  <c r="C1469" i="1"/>
  <c r="D1469" i="1" s="1"/>
  <c r="B1469" i="1"/>
  <c r="E1469" i="1" s="1"/>
  <c r="L1468" i="1"/>
  <c r="K1468" i="1"/>
  <c r="C1468" i="1"/>
  <c r="D1468" i="1" s="1"/>
  <c r="B1468" i="1"/>
  <c r="E1468" i="1" s="1"/>
  <c r="L1467" i="1"/>
  <c r="K1467" i="1"/>
  <c r="C1467" i="1"/>
  <c r="D1467" i="1" s="1"/>
  <c r="B1467" i="1"/>
  <c r="E1467" i="1" s="1"/>
  <c r="L1466" i="1"/>
  <c r="K1466" i="1"/>
  <c r="C1466" i="1"/>
  <c r="D1466" i="1" s="1"/>
  <c r="B1466" i="1"/>
  <c r="E1466" i="1" s="1"/>
  <c r="L1465" i="1"/>
  <c r="K1465" i="1"/>
  <c r="C1465" i="1"/>
  <c r="D1465" i="1" s="1"/>
  <c r="B1465" i="1"/>
  <c r="E1465" i="1" s="1"/>
  <c r="L1464" i="1"/>
  <c r="K1464" i="1"/>
  <c r="C1464" i="1"/>
  <c r="D1464" i="1" s="1"/>
  <c r="B1464" i="1"/>
  <c r="E1464" i="1" s="1"/>
  <c r="L1463" i="1"/>
  <c r="K1463" i="1"/>
  <c r="C1463" i="1"/>
  <c r="D1463" i="1" s="1"/>
  <c r="B1463" i="1"/>
  <c r="E1463" i="1" s="1"/>
  <c r="L1462" i="1"/>
  <c r="K1462" i="1"/>
  <c r="C1462" i="1"/>
  <c r="D1462" i="1" s="1"/>
  <c r="B1462" i="1"/>
  <c r="E1462" i="1" s="1"/>
  <c r="L1461" i="1"/>
  <c r="K1461" i="1"/>
  <c r="C1461" i="1"/>
  <c r="D1461" i="1" s="1"/>
  <c r="B1461" i="1"/>
  <c r="E1461" i="1" s="1"/>
  <c r="L1460" i="1"/>
  <c r="K1460" i="1"/>
  <c r="C1460" i="1"/>
  <c r="D1460" i="1" s="1"/>
  <c r="B1460" i="1"/>
  <c r="E1460" i="1" s="1"/>
  <c r="L1459" i="1"/>
  <c r="K1459" i="1"/>
  <c r="C1459" i="1"/>
  <c r="D1459" i="1" s="1"/>
  <c r="B1459" i="1"/>
  <c r="E1459" i="1" s="1"/>
  <c r="L1458" i="1"/>
  <c r="K1458" i="1"/>
  <c r="C1458" i="1"/>
  <c r="D1458" i="1" s="1"/>
  <c r="B1458" i="1"/>
  <c r="E1458" i="1" s="1"/>
  <c r="L1457" i="1"/>
  <c r="K1457" i="1"/>
  <c r="C1457" i="1"/>
  <c r="D1457" i="1" s="1"/>
  <c r="B1457" i="1"/>
  <c r="E1457" i="1" s="1"/>
  <c r="L1456" i="1"/>
  <c r="K1456" i="1"/>
  <c r="C1456" i="1"/>
  <c r="D1456" i="1" s="1"/>
  <c r="B1456" i="1"/>
  <c r="E1456" i="1" s="1"/>
  <c r="L1455" i="1"/>
  <c r="K1455" i="1"/>
  <c r="C1455" i="1"/>
  <c r="D1455" i="1" s="1"/>
  <c r="B1455" i="1"/>
  <c r="L1454" i="1"/>
  <c r="K1454" i="1"/>
  <c r="C1454" i="1"/>
  <c r="D1454" i="1" s="1"/>
  <c r="B1454" i="1"/>
  <c r="L1453" i="1"/>
  <c r="K1453" i="1"/>
  <c r="C1453" i="1"/>
  <c r="D1453" i="1" s="1"/>
  <c r="B1453" i="1"/>
  <c r="E1453" i="1" s="1"/>
  <c r="L1452" i="1"/>
  <c r="K1452" i="1"/>
  <c r="C1452" i="1"/>
  <c r="D1452" i="1" s="1"/>
  <c r="B1452" i="1"/>
  <c r="L1451" i="1"/>
  <c r="K1451" i="1"/>
  <c r="C1451" i="1"/>
  <c r="D1451" i="1" s="1"/>
  <c r="B1451" i="1"/>
  <c r="E1451" i="1" s="1"/>
  <c r="L1450" i="1"/>
  <c r="K1450" i="1"/>
  <c r="C1450" i="1"/>
  <c r="D1450" i="1" s="1"/>
  <c r="B1450" i="1"/>
  <c r="E1450" i="1" s="1"/>
  <c r="L1449" i="1"/>
  <c r="K1449" i="1"/>
  <c r="C1449" i="1"/>
  <c r="D1449" i="1" s="1"/>
  <c r="B1449" i="1"/>
  <c r="E1449" i="1" s="1"/>
  <c r="L1448" i="1"/>
  <c r="K1448" i="1"/>
  <c r="C1448" i="1"/>
  <c r="D1448" i="1" s="1"/>
  <c r="B1448" i="1"/>
  <c r="E1448" i="1" s="1"/>
  <c r="L1447" i="1"/>
  <c r="K1447" i="1"/>
  <c r="C1447" i="1"/>
  <c r="D1447" i="1" s="1"/>
  <c r="B1447" i="1"/>
  <c r="E1447" i="1" s="1"/>
  <c r="L1446" i="1"/>
  <c r="K1446" i="1"/>
  <c r="C1446" i="1"/>
  <c r="D1446" i="1" s="1"/>
  <c r="B1446" i="1"/>
  <c r="E1446" i="1" s="1"/>
  <c r="L1445" i="1"/>
  <c r="K1445" i="1"/>
  <c r="C1445" i="1"/>
  <c r="D1445" i="1" s="1"/>
  <c r="B1445" i="1"/>
  <c r="E1445" i="1" s="1"/>
  <c r="L1444" i="1"/>
  <c r="K1444" i="1"/>
  <c r="C1444" i="1"/>
  <c r="D1444" i="1" s="1"/>
  <c r="B1444" i="1"/>
  <c r="E1444" i="1" s="1"/>
  <c r="L1443" i="1"/>
  <c r="K1443" i="1"/>
  <c r="C1443" i="1"/>
  <c r="D1443" i="1" s="1"/>
  <c r="B1443" i="1"/>
  <c r="E1443" i="1" s="1"/>
  <c r="L1442" i="1"/>
  <c r="K1442" i="1"/>
  <c r="C1442" i="1"/>
  <c r="D1442" i="1" s="1"/>
  <c r="B1442" i="1"/>
  <c r="E1442" i="1" s="1"/>
  <c r="L1441" i="1"/>
  <c r="K1441" i="1"/>
  <c r="C1441" i="1"/>
  <c r="D1441" i="1" s="1"/>
  <c r="B1441" i="1"/>
  <c r="E1441" i="1" s="1"/>
  <c r="L1440" i="1"/>
  <c r="K1440" i="1"/>
  <c r="C1440" i="1"/>
  <c r="D1440" i="1" s="1"/>
  <c r="B1440" i="1"/>
  <c r="E1440" i="1" s="1"/>
  <c r="L1439" i="1"/>
  <c r="K1439" i="1"/>
  <c r="C1439" i="1"/>
  <c r="D1439" i="1" s="1"/>
  <c r="B1439" i="1"/>
  <c r="L1438" i="1"/>
  <c r="K1438" i="1"/>
  <c r="C1438" i="1"/>
  <c r="D1438" i="1" s="1"/>
  <c r="B1438" i="1"/>
  <c r="L1437" i="1"/>
  <c r="K1437" i="1"/>
  <c r="C1437" i="1"/>
  <c r="D1437" i="1" s="1"/>
  <c r="B1437" i="1"/>
  <c r="E1437" i="1" s="1"/>
  <c r="L1436" i="1"/>
  <c r="K1436" i="1"/>
  <c r="C1436" i="1"/>
  <c r="D1436" i="1" s="1"/>
  <c r="B1436" i="1"/>
  <c r="L1435" i="1"/>
  <c r="K1435" i="1"/>
  <c r="C1435" i="1"/>
  <c r="D1435" i="1" s="1"/>
  <c r="B1435" i="1"/>
  <c r="E1435" i="1" s="1"/>
  <c r="L1434" i="1"/>
  <c r="K1434" i="1"/>
  <c r="C1434" i="1"/>
  <c r="D1434" i="1" s="1"/>
  <c r="B1434" i="1"/>
  <c r="E1434" i="1" s="1"/>
  <c r="L1433" i="1"/>
  <c r="K1433" i="1"/>
  <c r="C1433" i="1"/>
  <c r="D1433" i="1" s="1"/>
  <c r="B1433" i="1"/>
  <c r="E1433" i="1" s="1"/>
  <c r="L1432" i="1"/>
  <c r="K1432" i="1"/>
  <c r="C1432" i="1"/>
  <c r="D1432" i="1" s="1"/>
  <c r="B1432" i="1"/>
  <c r="E1432" i="1" s="1"/>
  <c r="L1431" i="1"/>
  <c r="K1431" i="1"/>
  <c r="C1431" i="1"/>
  <c r="D1431" i="1" s="1"/>
  <c r="B1431" i="1"/>
  <c r="E1431" i="1" s="1"/>
  <c r="L1430" i="1"/>
  <c r="K1430" i="1"/>
  <c r="C1430" i="1"/>
  <c r="D1430" i="1" s="1"/>
  <c r="B1430" i="1"/>
  <c r="E1430" i="1" s="1"/>
  <c r="L1429" i="1"/>
  <c r="K1429" i="1"/>
  <c r="C1429" i="1"/>
  <c r="D1429" i="1" s="1"/>
  <c r="B1429" i="1"/>
  <c r="L1428" i="1"/>
  <c r="K1428" i="1"/>
  <c r="C1428" i="1"/>
  <c r="D1428" i="1" s="1"/>
  <c r="B1428" i="1"/>
  <c r="E1428" i="1" s="1"/>
  <c r="L1427" i="1"/>
  <c r="K1427" i="1"/>
  <c r="C1427" i="1"/>
  <c r="D1427" i="1" s="1"/>
  <c r="B1427" i="1"/>
  <c r="E1427" i="1" s="1"/>
  <c r="L1426" i="1"/>
  <c r="K1426" i="1"/>
  <c r="C1426" i="1"/>
  <c r="D1426" i="1" s="1"/>
  <c r="B1426" i="1"/>
  <c r="E1426" i="1" s="1"/>
  <c r="L1425" i="1"/>
  <c r="K1425" i="1"/>
  <c r="C1425" i="1"/>
  <c r="D1425" i="1" s="1"/>
  <c r="B1425" i="1"/>
  <c r="E1425" i="1" s="1"/>
  <c r="L1424" i="1"/>
  <c r="K1424" i="1"/>
  <c r="C1424" i="1"/>
  <c r="D1424" i="1" s="1"/>
  <c r="B1424" i="1"/>
  <c r="L1423" i="1"/>
  <c r="K1423" i="1"/>
  <c r="C1423" i="1"/>
  <c r="D1423" i="1" s="1"/>
  <c r="B1423" i="1"/>
  <c r="E1423" i="1" s="1"/>
  <c r="L1422" i="1"/>
  <c r="K1422" i="1"/>
  <c r="C1422" i="1"/>
  <c r="D1422" i="1" s="1"/>
  <c r="B1422" i="1"/>
  <c r="L1421" i="1"/>
  <c r="K1421" i="1"/>
  <c r="C1421" i="1"/>
  <c r="D1421" i="1" s="1"/>
  <c r="B1421" i="1"/>
  <c r="E1421" i="1" s="1"/>
  <c r="L1420" i="1"/>
  <c r="K1420" i="1"/>
  <c r="C1420" i="1"/>
  <c r="D1420" i="1" s="1"/>
  <c r="B1420" i="1"/>
  <c r="L1419" i="1"/>
  <c r="K1419" i="1"/>
  <c r="C1419" i="1"/>
  <c r="D1419" i="1" s="1"/>
  <c r="B1419" i="1"/>
  <c r="E1419" i="1" s="1"/>
  <c r="L1418" i="1"/>
  <c r="K1418" i="1"/>
  <c r="C1418" i="1"/>
  <c r="D1418" i="1" s="1"/>
  <c r="B1418" i="1"/>
  <c r="E1418" i="1" s="1"/>
  <c r="L1417" i="1"/>
  <c r="K1417" i="1"/>
  <c r="C1417" i="1"/>
  <c r="D1417" i="1" s="1"/>
  <c r="B1417" i="1"/>
  <c r="E1417" i="1" s="1"/>
  <c r="L1416" i="1"/>
  <c r="K1416" i="1"/>
  <c r="C1416" i="1"/>
  <c r="D1416" i="1" s="1"/>
  <c r="B1416" i="1"/>
  <c r="L1415" i="1"/>
  <c r="K1415" i="1"/>
  <c r="C1415" i="1"/>
  <c r="D1415" i="1" s="1"/>
  <c r="B1415" i="1"/>
  <c r="E1415" i="1" s="1"/>
  <c r="L1414" i="1"/>
  <c r="K1414" i="1"/>
  <c r="C1414" i="1"/>
  <c r="D1414" i="1" s="1"/>
  <c r="B1414" i="1"/>
  <c r="E1414" i="1" s="1"/>
  <c r="L1413" i="1"/>
  <c r="K1413" i="1"/>
  <c r="C1413" i="1"/>
  <c r="D1413" i="1" s="1"/>
  <c r="B1413" i="1"/>
  <c r="E1413" i="1" s="1"/>
  <c r="L1412" i="1"/>
  <c r="K1412" i="1"/>
  <c r="C1412" i="1"/>
  <c r="D1412" i="1" s="1"/>
  <c r="B1412" i="1"/>
  <c r="E1412" i="1" s="1"/>
  <c r="L1411" i="1"/>
  <c r="K1411" i="1"/>
  <c r="C1411" i="1"/>
  <c r="D1411" i="1" s="1"/>
  <c r="B1411" i="1"/>
  <c r="E1411" i="1" s="1"/>
  <c r="L1410" i="1"/>
  <c r="K1410" i="1"/>
  <c r="C1410" i="1"/>
  <c r="D1410" i="1" s="1"/>
  <c r="B1410" i="1"/>
  <c r="E1410" i="1" s="1"/>
  <c r="L1409" i="1"/>
  <c r="K1409" i="1"/>
  <c r="C1409" i="1"/>
  <c r="D1409" i="1" s="1"/>
  <c r="B1409" i="1"/>
  <c r="E1409" i="1" s="1"/>
  <c r="L1408" i="1"/>
  <c r="K1408" i="1"/>
  <c r="C1408" i="1"/>
  <c r="D1408" i="1" s="1"/>
  <c r="B1408" i="1"/>
  <c r="E1408" i="1" s="1"/>
  <c r="L1407" i="1"/>
  <c r="K1407" i="1"/>
  <c r="C1407" i="1"/>
  <c r="D1407" i="1" s="1"/>
  <c r="B1407" i="1"/>
  <c r="L1406" i="1"/>
  <c r="K1406" i="1"/>
  <c r="C1406" i="1"/>
  <c r="D1406" i="1" s="1"/>
  <c r="B1406" i="1"/>
  <c r="L1405" i="1"/>
  <c r="K1405" i="1"/>
  <c r="C1405" i="1"/>
  <c r="D1405" i="1" s="1"/>
  <c r="B1405" i="1"/>
  <c r="E1405" i="1" s="1"/>
  <c r="L1404" i="1"/>
  <c r="K1404" i="1"/>
  <c r="C1404" i="1"/>
  <c r="D1404" i="1" s="1"/>
  <c r="B1404" i="1"/>
  <c r="L1403" i="1"/>
  <c r="K1403" i="1"/>
  <c r="C1403" i="1"/>
  <c r="D1403" i="1" s="1"/>
  <c r="B1403" i="1"/>
  <c r="E1403" i="1" s="1"/>
  <c r="L1402" i="1"/>
  <c r="K1402" i="1"/>
  <c r="C1402" i="1"/>
  <c r="D1402" i="1" s="1"/>
  <c r="B1402" i="1"/>
  <c r="E1402" i="1" s="1"/>
  <c r="L1401" i="1"/>
  <c r="K1401" i="1"/>
  <c r="C1401" i="1"/>
  <c r="D1401" i="1" s="1"/>
  <c r="B1401" i="1"/>
  <c r="E1401" i="1" s="1"/>
  <c r="L1400" i="1"/>
  <c r="K1400" i="1"/>
  <c r="C1400" i="1"/>
  <c r="D1400" i="1" s="1"/>
  <c r="B1400" i="1"/>
  <c r="E1400" i="1" s="1"/>
  <c r="L1399" i="1"/>
  <c r="K1399" i="1"/>
  <c r="C1399" i="1"/>
  <c r="D1399" i="1" s="1"/>
  <c r="B1399" i="1"/>
  <c r="E1399" i="1" s="1"/>
  <c r="L1398" i="1"/>
  <c r="K1398" i="1"/>
  <c r="C1398" i="1"/>
  <c r="D1398" i="1" s="1"/>
  <c r="B1398" i="1"/>
  <c r="E1398" i="1" s="1"/>
  <c r="L1397" i="1"/>
  <c r="K1397" i="1"/>
  <c r="C1397" i="1"/>
  <c r="D1397" i="1" s="1"/>
  <c r="B1397" i="1"/>
  <c r="E1397" i="1" s="1"/>
  <c r="L1396" i="1"/>
  <c r="K1396" i="1"/>
  <c r="C1396" i="1"/>
  <c r="D1396" i="1" s="1"/>
  <c r="B1396" i="1"/>
  <c r="E1396" i="1" s="1"/>
  <c r="L1395" i="1"/>
  <c r="K1395" i="1"/>
  <c r="C1395" i="1"/>
  <c r="D1395" i="1" s="1"/>
  <c r="B1395" i="1"/>
  <c r="E1395" i="1" s="1"/>
  <c r="L1394" i="1"/>
  <c r="K1394" i="1"/>
  <c r="C1394" i="1"/>
  <c r="D1394" i="1" s="1"/>
  <c r="B1394" i="1"/>
  <c r="E1394" i="1" s="1"/>
  <c r="L1393" i="1"/>
  <c r="K1393" i="1"/>
  <c r="C1393" i="1"/>
  <c r="D1393" i="1" s="1"/>
  <c r="B1393" i="1"/>
  <c r="E1393" i="1" s="1"/>
  <c r="L1392" i="1"/>
  <c r="K1392" i="1"/>
  <c r="C1392" i="1"/>
  <c r="D1392" i="1" s="1"/>
  <c r="B1392" i="1"/>
  <c r="E1392" i="1" s="1"/>
  <c r="L1391" i="1"/>
  <c r="K1391" i="1"/>
  <c r="C1391" i="1"/>
  <c r="D1391" i="1" s="1"/>
  <c r="B1391" i="1"/>
  <c r="E1391" i="1" s="1"/>
  <c r="L1390" i="1"/>
  <c r="K1390" i="1"/>
  <c r="C1390" i="1"/>
  <c r="D1390" i="1" s="1"/>
  <c r="B1390" i="1"/>
  <c r="L1389" i="1"/>
  <c r="K1389" i="1"/>
  <c r="C1389" i="1"/>
  <c r="D1389" i="1" s="1"/>
  <c r="B1389" i="1"/>
  <c r="E1389" i="1" s="1"/>
  <c r="L1388" i="1"/>
  <c r="K1388" i="1"/>
  <c r="C1388" i="1"/>
  <c r="D1388" i="1" s="1"/>
  <c r="B1388" i="1"/>
  <c r="E1388" i="1" s="1"/>
  <c r="L1387" i="1"/>
  <c r="K1387" i="1"/>
  <c r="C1387" i="1"/>
  <c r="D1387" i="1" s="1"/>
  <c r="B1387" i="1"/>
  <c r="E1387" i="1" s="1"/>
  <c r="L1386" i="1"/>
  <c r="K1386" i="1"/>
  <c r="C1386" i="1"/>
  <c r="D1386" i="1" s="1"/>
  <c r="B1386" i="1"/>
  <c r="E1386" i="1" s="1"/>
  <c r="L1385" i="1"/>
  <c r="K1385" i="1"/>
  <c r="C1385" i="1"/>
  <c r="D1385" i="1" s="1"/>
  <c r="B1385" i="1"/>
  <c r="E1385" i="1" s="1"/>
  <c r="L1384" i="1"/>
  <c r="K1384" i="1"/>
  <c r="C1384" i="1"/>
  <c r="D1384" i="1" s="1"/>
  <c r="B1384" i="1"/>
  <c r="E1384" i="1" s="1"/>
  <c r="L1383" i="1"/>
  <c r="K1383" i="1"/>
  <c r="C1383" i="1"/>
  <c r="D1383" i="1" s="1"/>
  <c r="B1383" i="1"/>
  <c r="E1383" i="1" s="1"/>
  <c r="L1382" i="1"/>
  <c r="K1382" i="1"/>
  <c r="C1382" i="1"/>
  <c r="D1382" i="1" s="1"/>
  <c r="B1382" i="1"/>
  <c r="E1382" i="1" s="1"/>
  <c r="L1381" i="1"/>
  <c r="K1381" i="1"/>
  <c r="C1381" i="1"/>
  <c r="D1381" i="1" s="1"/>
  <c r="B1381" i="1"/>
  <c r="E1381" i="1" s="1"/>
  <c r="L1380" i="1"/>
  <c r="K1380" i="1"/>
  <c r="C1380" i="1"/>
  <c r="D1380" i="1" s="1"/>
  <c r="B1380" i="1"/>
  <c r="E1380" i="1" s="1"/>
  <c r="L1379" i="1"/>
  <c r="K1379" i="1"/>
  <c r="C1379" i="1"/>
  <c r="D1379" i="1" s="1"/>
  <c r="B1379" i="1"/>
  <c r="E1379" i="1" s="1"/>
  <c r="L1378" i="1"/>
  <c r="K1378" i="1"/>
  <c r="C1378" i="1"/>
  <c r="D1378" i="1" s="1"/>
  <c r="B1378" i="1"/>
  <c r="E1378" i="1" s="1"/>
  <c r="L1377" i="1"/>
  <c r="K1377" i="1"/>
  <c r="C1377" i="1"/>
  <c r="D1377" i="1" s="1"/>
  <c r="B1377" i="1"/>
  <c r="E1377" i="1" s="1"/>
  <c r="L1376" i="1"/>
  <c r="K1376" i="1"/>
  <c r="C1376" i="1"/>
  <c r="D1376" i="1" s="1"/>
  <c r="B1376" i="1"/>
  <c r="E1376" i="1" s="1"/>
  <c r="L1375" i="1"/>
  <c r="K1375" i="1"/>
  <c r="C1375" i="1"/>
  <c r="D1375" i="1" s="1"/>
  <c r="B1375" i="1"/>
  <c r="E1375" i="1" s="1"/>
  <c r="L1374" i="1"/>
  <c r="K1374" i="1"/>
  <c r="C1374" i="1"/>
  <c r="D1374" i="1" s="1"/>
  <c r="B1374" i="1"/>
  <c r="L1373" i="1"/>
  <c r="K1373" i="1"/>
  <c r="C1373" i="1"/>
  <c r="D1373" i="1" s="1"/>
  <c r="B1373" i="1"/>
  <c r="E1373" i="1" s="1"/>
  <c r="L1372" i="1"/>
  <c r="K1372" i="1"/>
  <c r="C1372" i="1"/>
  <c r="D1372" i="1" s="1"/>
  <c r="B1372" i="1"/>
  <c r="L1371" i="1"/>
  <c r="K1371" i="1"/>
  <c r="C1371" i="1"/>
  <c r="D1371" i="1" s="1"/>
  <c r="B1371" i="1"/>
  <c r="E1371" i="1" s="1"/>
  <c r="L1370" i="1"/>
  <c r="K1370" i="1"/>
  <c r="C1370" i="1"/>
  <c r="D1370" i="1" s="1"/>
  <c r="B1370" i="1"/>
  <c r="E1370" i="1" s="1"/>
  <c r="L1369" i="1"/>
  <c r="K1369" i="1"/>
  <c r="C1369" i="1"/>
  <c r="D1369" i="1" s="1"/>
  <c r="B1369" i="1"/>
  <c r="E1369" i="1" s="1"/>
  <c r="L1368" i="1"/>
  <c r="K1368" i="1"/>
  <c r="C1368" i="1"/>
  <c r="D1368" i="1" s="1"/>
  <c r="B1368" i="1"/>
  <c r="E1368" i="1" s="1"/>
  <c r="L1367" i="1"/>
  <c r="K1367" i="1"/>
  <c r="C1367" i="1"/>
  <c r="D1367" i="1" s="1"/>
  <c r="B1367" i="1"/>
  <c r="E1367" i="1" s="1"/>
  <c r="L1366" i="1"/>
  <c r="K1366" i="1"/>
  <c r="C1366" i="1"/>
  <c r="D1366" i="1" s="1"/>
  <c r="B1366" i="1"/>
  <c r="E1366" i="1" s="1"/>
  <c r="L1365" i="1"/>
  <c r="K1365" i="1"/>
  <c r="C1365" i="1"/>
  <c r="D1365" i="1" s="1"/>
  <c r="B1365" i="1"/>
  <c r="E1365" i="1" s="1"/>
  <c r="L1364" i="1"/>
  <c r="K1364" i="1"/>
  <c r="C1364" i="1"/>
  <c r="D1364" i="1" s="1"/>
  <c r="B1364" i="1"/>
  <c r="E1364" i="1" s="1"/>
  <c r="L1363" i="1"/>
  <c r="K1363" i="1"/>
  <c r="C1363" i="1"/>
  <c r="D1363" i="1" s="1"/>
  <c r="B1363" i="1"/>
  <c r="E1363" i="1" s="1"/>
  <c r="L1362" i="1"/>
  <c r="K1362" i="1"/>
  <c r="C1362" i="1"/>
  <c r="D1362" i="1" s="1"/>
  <c r="B1362" i="1"/>
  <c r="E1362" i="1" s="1"/>
  <c r="L1361" i="1"/>
  <c r="K1361" i="1"/>
  <c r="C1361" i="1"/>
  <c r="D1361" i="1" s="1"/>
  <c r="B1361" i="1"/>
  <c r="E1361" i="1" s="1"/>
  <c r="L1360" i="1"/>
  <c r="K1360" i="1"/>
  <c r="C1360" i="1"/>
  <c r="D1360" i="1" s="1"/>
  <c r="B1360" i="1"/>
  <c r="E1360" i="1" s="1"/>
  <c r="L1359" i="1"/>
  <c r="K1359" i="1"/>
  <c r="C1359" i="1"/>
  <c r="D1359" i="1" s="1"/>
  <c r="B1359" i="1"/>
  <c r="E1359" i="1" s="1"/>
  <c r="L1358" i="1"/>
  <c r="K1358" i="1"/>
  <c r="C1358" i="1"/>
  <c r="D1358" i="1" s="1"/>
  <c r="B1358" i="1"/>
  <c r="E1358" i="1" s="1"/>
  <c r="L1357" i="1"/>
  <c r="K1357" i="1"/>
  <c r="C1357" i="1"/>
  <c r="D1357" i="1" s="1"/>
  <c r="B1357" i="1"/>
  <c r="L1356" i="1"/>
  <c r="K1356" i="1"/>
  <c r="C1356" i="1"/>
  <c r="D1356" i="1" s="1"/>
  <c r="B1356" i="1"/>
  <c r="E1356" i="1" s="1"/>
  <c r="L1355" i="1"/>
  <c r="K1355" i="1"/>
  <c r="C1355" i="1"/>
  <c r="D1355" i="1" s="1"/>
  <c r="B1355" i="1"/>
  <c r="E1355" i="1" s="1"/>
  <c r="L1354" i="1"/>
  <c r="K1354" i="1"/>
  <c r="C1354" i="1"/>
  <c r="D1354" i="1" s="1"/>
  <c r="B1354" i="1"/>
  <c r="E1354" i="1" s="1"/>
  <c r="L1353" i="1"/>
  <c r="K1353" i="1"/>
  <c r="C1353" i="1"/>
  <c r="D1353" i="1" s="1"/>
  <c r="B1353" i="1"/>
  <c r="E1353" i="1" s="1"/>
  <c r="L1352" i="1"/>
  <c r="K1352" i="1"/>
  <c r="C1352" i="1"/>
  <c r="D1352" i="1" s="1"/>
  <c r="B1352" i="1"/>
  <c r="E1352" i="1" s="1"/>
  <c r="L1351" i="1"/>
  <c r="K1351" i="1"/>
  <c r="C1351" i="1"/>
  <c r="D1351" i="1" s="1"/>
  <c r="B1351" i="1"/>
  <c r="E1351" i="1" s="1"/>
  <c r="L1350" i="1"/>
  <c r="K1350" i="1"/>
  <c r="C1350" i="1"/>
  <c r="D1350" i="1" s="1"/>
  <c r="B1350" i="1"/>
  <c r="L1349" i="1"/>
  <c r="K1349" i="1"/>
  <c r="C1349" i="1"/>
  <c r="D1349" i="1" s="1"/>
  <c r="B1349" i="1"/>
  <c r="E1349" i="1" s="1"/>
  <c r="L1348" i="1"/>
  <c r="K1348" i="1"/>
  <c r="C1348" i="1"/>
  <c r="D1348" i="1" s="1"/>
  <c r="B1348" i="1"/>
  <c r="E1348" i="1" s="1"/>
  <c r="L1347" i="1"/>
  <c r="K1347" i="1"/>
  <c r="C1347" i="1"/>
  <c r="D1347" i="1" s="1"/>
  <c r="B1347" i="1"/>
  <c r="E1347" i="1" s="1"/>
  <c r="L1346" i="1"/>
  <c r="K1346" i="1"/>
  <c r="C1346" i="1"/>
  <c r="D1346" i="1" s="1"/>
  <c r="B1346" i="1"/>
  <c r="E1346" i="1" s="1"/>
  <c r="L1345" i="1"/>
  <c r="K1345" i="1"/>
  <c r="C1345" i="1"/>
  <c r="D1345" i="1" s="1"/>
  <c r="B1345" i="1"/>
  <c r="E1345" i="1" s="1"/>
  <c r="L1344" i="1"/>
  <c r="K1344" i="1"/>
  <c r="C1344" i="1"/>
  <c r="D1344" i="1" s="1"/>
  <c r="B1344" i="1"/>
  <c r="E1344" i="1" s="1"/>
  <c r="L1343" i="1"/>
  <c r="K1343" i="1"/>
  <c r="C1343" i="1"/>
  <c r="D1343" i="1" s="1"/>
  <c r="B1343" i="1"/>
  <c r="L1342" i="1"/>
  <c r="K1342" i="1"/>
  <c r="C1342" i="1"/>
  <c r="D1342" i="1" s="1"/>
  <c r="B1342" i="1"/>
  <c r="E1342" i="1" s="1"/>
  <c r="L1341" i="1"/>
  <c r="K1341" i="1"/>
  <c r="C1341" i="1"/>
  <c r="D1341" i="1" s="1"/>
  <c r="B1341" i="1"/>
  <c r="L1340" i="1"/>
  <c r="K1340" i="1"/>
  <c r="C1340" i="1"/>
  <c r="D1340" i="1" s="1"/>
  <c r="B1340" i="1"/>
  <c r="E1340" i="1" s="1"/>
  <c r="L1339" i="1"/>
  <c r="K1339" i="1"/>
  <c r="C1339" i="1"/>
  <c r="D1339" i="1" s="1"/>
  <c r="B1339" i="1"/>
  <c r="E1339" i="1" s="1"/>
  <c r="L1338" i="1"/>
  <c r="K1338" i="1"/>
  <c r="C1338" i="1"/>
  <c r="D1338" i="1" s="1"/>
  <c r="B1338" i="1"/>
  <c r="E1338" i="1" s="1"/>
  <c r="L1337" i="1"/>
  <c r="K1337" i="1"/>
  <c r="C1337" i="1"/>
  <c r="D1337" i="1" s="1"/>
  <c r="B1337" i="1"/>
  <c r="E1337" i="1" s="1"/>
  <c r="L1336" i="1"/>
  <c r="K1336" i="1"/>
  <c r="C1336" i="1"/>
  <c r="D1336" i="1" s="1"/>
  <c r="B1336" i="1"/>
  <c r="E1336" i="1" s="1"/>
  <c r="L1335" i="1"/>
  <c r="K1335" i="1"/>
  <c r="C1335" i="1"/>
  <c r="D1335" i="1" s="1"/>
  <c r="B1335" i="1"/>
  <c r="E1335" i="1" s="1"/>
  <c r="L1334" i="1"/>
  <c r="K1334" i="1"/>
  <c r="C1334" i="1"/>
  <c r="D1334" i="1" s="1"/>
  <c r="B1334" i="1"/>
  <c r="E1334" i="1" s="1"/>
  <c r="L1333" i="1"/>
  <c r="K1333" i="1"/>
  <c r="C1333" i="1"/>
  <c r="D1333" i="1" s="1"/>
  <c r="B1333" i="1"/>
  <c r="E1333" i="1" s="1"/>
  <c r="L1332" i="1"/>
  <c r="K1332" i="1"/>
  <c r="C1332" i="1"/>
  <c r="D1332" i="1" s="1"/>
  <c r="B1332" i="1"/>
  <c r="E1332" i="1" s="1"/>
  <c r="L1331" i="1"/>
  <c r="K1331" i="1"/>
  <c r="C1331" i="1"/>
  <c r="D1331" i="1" s="1"/>
  <c r="B1331" i="1"/>
  <c r="E1331" i="1" s="1"/>
  <c r="L1330" i="1"/>
  <c r="K1330" i="1"/>
  <c r="C1330" i="1"/>
  <c r="D1330" i="1" s="1"/>
  <c r="B1330" i="1"/>
  <c r="E1330" i="1" s="1"/>
  <c r="L1329" i="1"/>
  <c r="K1329" i="1"/>
  <c r="C1329" i="1"/>
  <c r="D1329" i="1" s="1"/>
  <c r="B1329" i="1"/>
  <c r="E1329" i="1" s="1"/>
  <c r="L1328" i="1"/>
  <c r="K1328" i="1"/>
  <c r="C1328" i="1"/>
  <c r="D1328" i="1" s="1"/>
  <c r="B1328" i="1"/>
  <c r="E1328" i="1" s="1"/>
  <c r="L1327" i="1"/>
  <c r="K1327" i="1"/>
  <c r="C1327" i="1"/>
  <c r="D1327" i="1" s="1"/>
  <c r="B1327" i="1"/>
  <c r="L1326" i="1"/>
  <c r="K1326" i="1"/>
  <c r="C1326" i="1"/>
  <c r="D1326" i="1" s="1"/>
  <c r="B1326" i="1"/>
  <c r="E1326" i="1" s="1"/>
  <c r="L1325" i="1"/>
  <c r="K1325" i="1"/>
  <c r="C1325" i="1"/>
  <c r="D1325" i="1" s="1"/>
  <c r="B1325" i="1"/>
  <c r="L1324" i="1"/>
  <c r="K1324" i="1"/>
  <c r="C1324" i="1"/>
  <c r="D1324" i="1" s="1"/>
  <c r="B1324" i="1"/>
  <c r="E1324" i="1" s="1"/>
  <c r="L1323" i="1"/>
  <c r="K1323" i="1"/>
  <c r="C1323" i="1"/>
  <c r="D1323" i="1" s="1"/>
  <c r="B1323" i="1"/>
  <c r="E1323" i="1" s="1"/>
  <c r="L1322" i="1"/>
  <c r="K1322" i="1"/>
  <c r="C1322" i="1"/>
  <c r="D1322" i="1" s="1"/>
  <c r="B1322" i="1"/>
  <c r="E1322" i="1" s="1"/>
  <c r="L1321" i="1"/>
  <c r="K1321" i="1"/>
  <c r="C1321" i="1"/>
  <c r="D1321" i="1" s="1"/>
  <c r="B1321" i="1"/>
  <c r="E1321" i="1" s="1"/>
  <c r="L1320" i="1"/>
  <c r="K1320" i="1"/>
  <c r="C1320" i="1"/>
  <c r="D1320" i="1" s="1"/>
  <c r="B1320" i="1"/>
  <c r="E1320" i="1" s="1"/>
  <c r="L1319" i="1"/>
  <c r="K1319" i="1"/>
  <c r="C1319" i="1"/>
  <c r="D1319" i="1" s="1"/>
  <c r="B1319" i="1"/>
  <c r="E1319" i="1" s="1"/>
  <c r="L1318" i="1"/>
  <c r="K1318" i="1"/>
  <c r="C1318" i="1"/>
  <c r="D1318" i="1" s="1"/>
  <c r="B1318" i="1"/>
  <c r="E1318" i="1" s="1"/>
  <c r="L1317" i="1"/>
  <c r="K1317" i="1"/>
  <c r="C1317" i="1"/>
  <c r="D1317" i="1" s="1"/>
  <c r="B1317" i="1"/>
  <c r="E1317" i="1" s="1"/>
  <c r="L1316" i="1"/>
  <c r="K1316" i="1"/>
  <c r="C1316" i="1"/>
  <c r="D1316" i="1" s="1"/>
  <c r="B1316" i="1"/>
  <c r="E1316" i="1" s="1"/>
  <c r="L1315" i="1"/>
  <c r="K1315" i="1"/>
  <c r="C1315" i="1"/>
  <c r="D1315" i="1" s="1"/>
  <c r="B1315" i="1"/>
  <c r="E1315" i="1" s="1"/>
  <c r="L1314" i="1"/>
  <c r="K1314" i="1"/>
  <c r="C1314" i="1"/>
  <c r="D1314" i="1" s="1"/>
  <c r="B1314" i="1"/>
  <c r="E1314" i="1" s="1"/>
  <c r="L1313" i="1"/>
  <c r="K1313" i="1"/>
  <c r="C1313" i="1"/>
  <c r="D1313" i="1" s="1"/>
  <c r="B1313" i="1"/>
  <c r="E1313" i="1" s="1"/>
  <c r="L1312" i="1"/>
  <c r="K1312" i="1"/>
  <c r="C1312" i="1"/>
  <c r="D1312" i="1" s="1"/>
  <c r="B1312" i="1"/>
  <c r="E1312" i="1" s="1"/>
  <c r="L1311" i="1"/>
  <c r="K1311" i="1"/>
  <c r="C1311" i="1"/>
  <c r="D1311" i="1" s="1"/>
  <c r="B1311" i="1"/>
  <c r="L1310" i="1"/>
  <c r="K1310" i="1"/>
  <c r="C1310" i="1"/>
  <c r="D1310" i="1" s="1"/>
  <c r="B1310" i="1"/>
  <c r="E1310" i="1" s="1"/>
  <c r="L1309" i="1"/>
  <c r="K1309" i="1"/>
  <c r="C1309" i="1"/>
  <c r="D1309" i="1" s="1"/>
  <c r="B1309" i="1"/>
  <c r="L1308" i="1"/>
  <c r="K1308" i="1"/>
  <c r="C1308" i="1"/>
  <c r="D1308" i="1" s="1"/>
  <c r="B1308" i="1"/>
  <c r="E1308" i="1" s="1"/>
  <c r="L1307" i="1"/>
  <c r="K1307" i="1"/>
  <c r="C1307" i="1"/>
  <c r="D1307" i="1" s="1"/>
  <c r="B1307" i="1"/>
  <c r="E1307" i="1" s="1"/>
  <c r="L1306" i="1"/>
  <c r="K1306" i="1"/>
  <c r="C1306" i="1"/>
  <c r="D1306" i="1" s="1"/>
  <c r="B1306" i="1"/>
  <c r="E1306" i="1" s="1"/>
  <c r="L1305" i="1"/>
  <c r="K1305" i="1"/>
  <c r="C1305" i="1"/>
  <c r="D1305" i="1" s="1"/>
  <c r="B1305" i="1"/>
  <c r="E1305" i="1" s="1"/>
  <c r="L1304" i="1"/>
  <c r="K1304" i="1"/>
  <c r="C1304" i="1"/>
  <c r="D1304" i="1" s="1"/>
  <c r="B1304" i="1"/>
  <c r="E1304" i="1" s="1"/>
  <c r="L1303" i="1"/>
  <c r="K1303" i="1"/>
  <c r="C1303" i="1"/>
  <c r="D1303" i="1" s="1"/>
  <c r="B1303" i="1"/>
  <c r="E1303" i="1" s="1"/>
  <c r="L1302" i="1"/>
  <c r="K1302" i="1"/>
  <c r="C1302" i="1"/>
  <c r="D1302" i="1" s="1"/>
  <c r="B1302" i="1"/>
  <c r="L1301" i="1"/>
  <c r="K1301" i="1"/>
  <c r="C1301" i="1"/>
  <c r="D1301" i="1" s="1"/>
  <c r="B1301" i="1"/>
  <c r="E1301" i="1" s="1"/>
  <c r="L1300" i="1"/>
  <c r="K1300" i="1"/>
  <c r="C1300" i="1"/>
  <c r="D1300" i="1" s="1"/>
  <c r="B1300" i="1"/>
  <c r="E1300" i="1" s="1"/>
  <c r="L1299" i="1"/>
  <c r="K1299" i="1"/>
  <c r="C1299" i="1"/>
  <c r="D1299" i="1" s="1"/>
  <c r="B1299" i="1"/>
  <c r="E1299" i="1" s="1"/>
  <c r="L1298" i="1"/>
  <c r="K1298" i="1"/>
  <c r="C1298" i="1"/>
  <c r="D1298" i="1" s="1"/>
  <c r="B1298" i="1"/>
  <c r="E1298" i="1" s="1"/>
  <c r="L1297" i="1"/>
  <c r="K1297" i="1"/>
  <c r="C1297" i="1"/>
  <c r="D1297" i="1" s="1"/>
  <c r="B1297" i="1"/>
  <c r="E1297" i="1" s="1"/>
  <c r="L1296" i="1"/>
  <c r="K1296" i="1"/>
  <c r="C1296" i="1"/>
  <c r="D1296" i="1" s="1"/>
  <c r="B1296" i="1"/>
  <c r="E1296" i="1" s="1"/>
  <c r="L1295" i="1"/>
  <c r="K1295" i="1"/>
  <c r="C1295" i="1"/>
  <c r="D1295" i="1" s="1"/>
  <c r="B1295" i="1"/>
  <c r="L1294" i="1"/>
  <c r="K1294" i="1"/>
  <c r="C1294" i="1"/>
  <c r="D1294" i="1" s="1"/>
  <c r="B1294" i="1"/>
  <c r="E1294" i="1" s="1"/>
  <c r="L1293" i="1"/>
  <c r="K1293" i="1"/>
  <c r="C1293" i="1"/>
  <c r="D1293" i="1" s="1"/>
  <c r="B1293" i="1"/>
  <c r="E1293" i="1" s="1"/>
  <c r="L1292" i="1"/>
  <c r="K1292" i="1"/>
  <c r="C1292" i="1"/>
  <c r="D1292" i="1" s="1"/>
  <c r="B1292" i="1"/>
  <c r="E1292" i="1" s="1"/>
  <c r="L1291" i="1"/>
  <c r="K1291" i="1"/>
  <c r="C1291" i="1"/>
  <c r="D1291" i="1" s="1"/>
  <c r="B1291" i="1"/>
  <c r="E1291" i="1" s="1"/>
  <c r="L1290" i="1"/>
  <c r="K1290" i="1"/>
  <c r="C1290" i="1"/>
  <c r="D1290" i="1" s="1"/>
  <c r="B1290" i="1"/>
  <c r="E1290" i="1" s="1"/>
  <c r="L1289" i="1"/>
  <c r="K1289" i="1"/>
  <c r="C1289" i="1"/>
  <c r="D1289" i="1" s="1"/>
  <c r="B1289" i="1"/>
  <c r="E1289" i="1" s="1"/>
  <c r="L1288" i="1"/>
  <c r="K1288" i="1"/>
  <c r="C1288" i="1"/>
  <c r="D1288" i="1" s="1"/>
  <c r="B1288" i="1"/>
  <c r="E1288" i="1" s="1"/>
  <c r="L1287" i="1"/>
  <c r="K1287" i="1"/>
  <c r="C1287" i="1"/>
  <c r="D1287" i="1" s="1"/>
  <c r="B1287" i="1"/>
  <c r="E1287" i="1" s="1"/>
  <c r="L1286" i="1"/>
  <c r="K1286" i="1"/>
  <c r="C1286" i="1"/>
  <c r="D1286" i="1" s="1"/>
  <c r="B1286" i="1"/>
  <c r="L1285" i="1"/>
  <c r="K1285" i="1"/>
  <c r="C1285" i="1"/>
  <c r="D1285" i="1" s="1"/>
  <c r="B1285" i="1"/>
  <c r="E1285" i="1" s="1"/>
  <c r="L1284" i="1"/>
  <c r="K1284" i="1"/>
  <c r="C1284" i="1"/>
  <c r="D1284" i="1" s="1"/>
  <c r="B1284" i="1"/>
  <c r="E1284" i="1" s="1"/>
  <c r="L1283" i="1"/>
  <c r="K1283" i="1"/>
  <c r="C1283" i="1"/>
  <c r="D1283" i="1" s="1"/>
  <c r="B1283" i="1"/>
  <c r="E1283" i="1" s="1"/>
  <c r="L1282" i="1"/>
  <c r="K1282" i="1"/>
  <c r="C1282" i="1"/>
  <c r="D1282" i="1" s="1"/>
  <c r="B1282" i="1"/>
  <c r="E1282" i="1" s="1"/>
  <c r="L1281" i="1"/>
  <c r="K1281" i="1"/>
  <c r="C1281" i="1"/>
  <c r="D1281" i="1" s="1"/>
  <c r="B1281" i="1"/>
  <c r="E1281" i="1" s="1"/>
  <c r="L1280" i="1"/>
  <c r="K1280" i="1"/>
  <c r="C1280" i="1"/>
  <c r="D1280" i="1" s="1"/>
  <c r="B1280" i="1"/>
  <c r="E1280" i="1" s="1"/>
  <c r="L1279" i="1"/>
  <c r="K1279" i="1"/>
  <c r="C1279" i="1"/>
  <c r="D1279" i="1" s="1"/>
  <c r="B1279" i="1"/>
  <c r="L1278" i="1"/>
  <c r="K1278" i="1"/>
  <c r="C1278" i="1"/>
  <c r="D1278" i="1" s="1"/>
  <c r="B1278" i="1"/>
  <c r="E1278" i="1" s="1"/>
  <c r="C1277" i="1"/>
  <c r="D1277" i="1" s="1"/>
  <c r="B1277" i="1"/>
  <c r="C1276" i="1"/>
  <c r="D1276" i="1" s="1"/>
  <c r="B1276" i="1"/>
  <c r="E1276" i="1" s="1"/>
  <c r="C1275" i="1"/>
  <c r="D1275" i="1" s="1"/>
  <c r="B1275" i="1"/>
  <c r="E1275" i="1" s="1"/>
  <c r="C1274" i="1"/>
  <c r="D1274" i="1" s="1"/>
  <c r="B1274" i="1"/>
  <c r="E1274" i="1" s="1"/>
  <c r="C1273" i="1"/>
  <c r="D1273" i="1" s="1"/>
  <c r="B1273" i="1"/>
  <c r="E1273" i="1" s="1"/>
  <c r="C1272" i="1"/>
  <c r="D1272" i="1" s="1"/>
  <c r="B1272" i="1"/>
  <c r="E1272" i="1" s="1"/>
  <c r="C1271" i="1"/>
  <c r="D1271" i="1" s="1"/>
  <c r="B1271" i="1"/>
  <c r="E1271" i="1" s="1"/>
  <c r="C1270" i="1"/>
  <c r="D1270" i="1" s="1"/>
  <c r="B1270" i="1"/>
  <c r="E1270" i="1" s="1"/>
  <c r="C1269" i="1"/>
  <c r="D1269" i="1" s="1"/>
  <c r="B1269" i="1"/>
  <c r="E1269" i="1" s="1"/>
  <c r="C1268" i="1"/>
  <c r="D1268" i="1" s="1"/>
  <c r="B1268" i="1"/>
  <c r="E1268" i="1" s="1"/>
  <c r="C1267" i="1"/>
  <c r="D1267" i="1" s="1"/>
  <c r="B1267" i="1"/>
  <c r="E1267" i="1" s="1"/>
  <c r="C1266" i="1"/>
  <c r="D1266" i="1" s="1"/>
  <c r="B1266" i="1"/>
  <c r="E1266" i="1" s="1"/>
  <c r="C1265" i="1"/>
  <c r="D1265" i="1" s="1"/>
  <c r="B1265" i="1"/>
  <c r="E1265" i="1" s="1"/>
  <c r="C1264" i="1"/>
  <c r="D1264" i="1" s="1"/>
  <c r="B1264" i="1"/>
  <c r="E1264" i="1" s="1"/>
  <c r="C1263" i="1"/>
  <c r="D1263" i="1" s="1"/>
  <c r="B1263" i="1"/>
  <c r="C1262" i="1"/>
  <c r="D1262" i="1" s="1"/>
  <c r="B1262" i="1"/>
  <c r="E1262" i="1" s="1"/>
  <c r="C1261" i="1"/>
  <c r="D1261" i="1" s="1"/>
  <c r="B1261" i="1"/>
  <c r="C1260" i="1"/>
  <c r="D1260" i="1" s="1"/>
  <c r="B1260" i="1"/>
  <c r="E1260" i="1" s="1"/>
  <c r="C1259" i="1"/>
  <c r="D1259" i="1" s="1"/>
  <c r="B1259" i="1"/>
  <c r="E1259" i="1" s="1"/>
  <c r="C1258" i="1"/>
  <c r="D1258" i="1" s="1"/>
  <c r="B1258" i="1"/>
  <c r="E1258" i="1" s="1"/>
  <c r="C1257" i="1"/>
  <c r="D1257" i="1" s="1"/>
  <c r="B1257" i="1"/>
  <c r="E1257" i="1" s="1"/>
  <c r="C1256" i="1"/>
  <c r="D1256" i="1" s="1"/>
  <c r="B1256" i="1"/>
  <c r="E1256" i="1" s="1"/>
  <c r="C1255" i="1"/>
  <c r="D1255" i="1" s="1"/>
  <c r="B1255" i="1"/>
  <c r="E1255" i="1" s="1"/>
  <c r="C1254" i="1"/>
  <c r="D1254" i="1" s="1"/>
  <c r="B1254" i="1"/>
  <c r="C1253" i="1"/>
  <c r="D1253" i="1" s="1"/>
  <c r="B1253" i="1"/>
  <c r="C1252" i="1"/>
  <c r="D1252" i="1" s="1"/>
  <c r="B1252" i="1"/>
  <c r="E1252" i="1" s="1"/>
  <c r="C1251" i="1"/>
  <c r="D1251" i="1" s="1"/>
  <c r="B1251" i="1"/>
  <c r="E1251" i="1" s="1"/>
  <c r="C1250" i="1"/>
  <c r="D1250" i="1" s="1"/>
  <c r="B1250" i="1"/>
  <c r="E1250" i="1" s="1"/>
  <c r="C1249" i="1"/>
  <c r="D1249" i="1" s="1"/>
  <c r="B1249" i="1"/>
  <c r="E1249" i="1" s="1"/>
  <c r="C1248" i="1"/>
  <c r="D1248" i="1" s="1"/>
  <c r="B1248" i="1"/>
  <c r="E1248" i="1" s="1"/>
  <c r="C1247" i="1"/>
  <c r="D1247" i="1" s="1"/>
  <c r="B1247" i="1"/>
  <c r="C1246" i="1"/>
  <c r="D1246" i="1" s="1"/>
  <c r="B1246" i="1"/>
  <c r="E1246" i="1" s="1"/>
  <c r="C1245" i="1"/>
  <c r="D1245" i="1" s="1"/>
  <c r="B1245" i="1"/>
  <c r="C1244" i="1"/>
  <c r="D1244" i="1" s="1"/>
  <c r="B1244" i="1"/>
  <c r="E1244" i="1" s="1"/>
  <c r="C1243" i="1"/>
  <c r="D1243" i="1" s="1"/>
  <c r="B1243" i="1"/>
  <c r="E1243" i="1" s="1"/>
  <c r="C1242" i="1"/>
  <c r="D1242" i="1" s="1"/>
  <c r="B1242" i="1"/>
  <c r="E1242" i="1" s="1"/>
  <c r="C1241" i="1"/>
  <c r="D1241" i="1" s="1"/>
  <c r="B1241" i="1"/>
  <c r="E1241" i="1" s="1"/>
  <c r="C1240" i="1"/>
  <c r="D1240" i="1" s="1"/>
  <c r="B1240" i="1"/>
  <c r="E1240" i="1" s="1"/>
  <c r="C1239" i="1"/>
  <c r="D1239" i="1" s="1"/>
  <c r="B1239" i="1"/>
  <c r="E1239" i="1" s="1"/>
  <c r="C1238" i="1"/>
  <c r="D1238" i="1" s="1"/>
  <c r="B1238" i="1"/>
  <c r="C1237" i="1"/>
  <c r="D1237" i="1" s="1"/>
  <c r="B1237" i="1"/>
  <c r="E1237" i="1" s="1"/>
  <c r="C1236" i="1"/>
  <c r="D1236" i="1" s="1"/>
  <c r="B1236" i="1"/>
  <c r="E1236" i="1" s="1"/>
  <c r="C1235" i="1"/>
  <c r="D1235" i="1" s="1"/>
  <c r="B1235" i="1"/>
  <c r="E1235" i="1" s="1"/>
  <c r="C1234" i="1"/>
  <c r="D1234" i="1" s="1"/>
  <c r="B1234" i="1"/>
  <c r="E1234" i="1" s="1"/>
  <c r="C1233" i="1"/>
  <c r="D1233" i="1" s="1"/>
  <c r="B1233" i="1"/>
  <c r="E1233" i="1" s="1"/>
  <c r="C1232" i="1"/>
  <c r="D1232" i="1" s="1"/>
  <c r="B1232" i="1"/>
  <c r="E1232" i="1" s="1"/>
  <c r="C1231" i="1"/>
  <c r="D1231" i="1" s="1"/>
  <c r="B1231" i="1"/>
  <c r="C1230" i="1"/>
  <c r="D1230" i="1" s="1"/>
  <c r="B1230" i="1"/>
  <c r="E1230" i="1" s="1"/>
  <c r="C1229" i="1"/>
  <c r="D1229" i="1" s="1"/>
  <c r="B1229" i="1"/>
  <c r="C1228" i="1"/>
  <c r="D1228" i="1" s="1"/>
  <c r="B1228" i="1"/>
  <c r="E1228" i="1" s="1"/>
  <c r="C1227" i="1"/>
  <c r="D1227" i="1" s="1"/>
  <c r="B1227" i="1"/>
  <c r="E1227" i="1" s="1"/>
  <c r="C1226" i="1"/>
  <c r="D1226" i="1" s="1"/>
  <c r="B1226" i="1"/>
  <c r="E1226" i="1" s="1"/>
  <c r="C1225" i="1"/>
  <c r="D1225" i="1" s="1"/>
  <c r="B1225" i="1"/>
  <c r="C1224" i="1"/>
  <c r="D1224" i="1" s="1"/>
  <c r="B1224" i="1"/>
  <c r="E1224" i="1" s="1"/>
  <c r="C1223" i="1"/>
  <c r="D1223" i="1" s="1"/>
  <c r="B1223" i="1"/>
  <c r="E1223" i="1" s="1"/>
  <c r="C1222" i="1"/>
  <c r="D1222" i="1" s="1"/>
  <c r="B1222" i="1"/>
  <c r="C1221" i="1"/>
  <c r="D1221" i="1" s="1"/>
  <c r="B1221" i="1"/>
  <c r="E1221" i="1" s="1"/>
  <c r="C1220" i="1"/>
  <c r="D1220" i="1" s="1"/>
  <c r="B1220" i="1"/>
  <c r="E1220" i="1" s="1"/>
  <c r="C1219" i="1"/>
  <c r="D1219" i="1" s="1"/>
  <c r="B1219" i="1"/>
  <c r="E1219" i="1" s="1"/>
  <c r="C1218" i="1"/>
  <c r="D1218" i="1" s="1"/>
  <c r="B1218" i="1"/>
  <c r="E1218" i="1" s="1"/>
  <c r="C1217" i="1"/>
  <c r="D1217" i="1" s="1"/>
  <c r="B1217" i="1"/>
  <c r="E1217" i="1" s="1"/>
  <c r="C1216" i="1"/>
  <c r="D1216" i="1" s="1"/>
  <c r="B1216" i="1"/>
  <c r="E1216" i="1" s="1"/>
  <c r="C1215" i="1"/>
  <c r="D1215" i="1" s="1"/>
  <c r="B1215" i="1"/>
  <c r="C1214" i="1"/>
  <c r="D1214" i="1" s="1"/>
  <c r="B1214" i="1"/>
  <c r="E1214" i="1" s="1"/>
  <c r="C1213" i="1"/>
  <c r="D1213" i="1" s="1"/>
  <c r="B1213" i="1"/>
  <c r="C1212" i="1"/>
  <c r="D1212" i="1" s="1"/>
  <c r="B1212" i="1"/>
  <c r="E1212" i="1" s="1"/>
  <c r="C1211" i="1"/>
  <c r="D1211" i="1" s="1"/>
  <c r="B1211" i="1"/>
  <c r="E1211" i="1" s="1"/>
  <c r="C1210" i="1"/>
  <c r="D1210" i="1" s="1"/>
  <c r="B1210" i="1"/>
  <c r="E1210" i="1" s="1"/>
  <c r="C1209" i="1"/>
  <c r="D1209" i="1" s="1"/>
  <c r="B1209" i="1"/>
  <c r="E1209" i="1" s="1"/>
  <c r="C1208" i="1"/>
  <c r="D1208" i="1" s="1"/>
  <c r="B1208" i="1"/>
  <c r="E1208" i="1" s="1"/>
  <c r="C1207" i="1"/>
  <c r="D1207" i="1" s="1"/>
  <c r="B1207" i="1"/>
  <c r="E1207" i="1" s="1"/>
  <c r="C1206" i="1"/>
  <c r="D1206" i="1" s="1"/>
  <c r="B1206" i="1"/>
  <c r="C1205" i="1"/>
  <c r="D1205" i="1" s="1"/>
  <c r="B1205" i="1"/>
  <c r="E1205" i="1" s="1"/>
  <c r="C1204" i="1"/>
  <c r="D1204" i="1" s="1"/>
  <c r="B1204" i="1"/>
  <c r="E1204" i="1" s="1"/>
  <c r="C1203" i="1"/>
  <c r="D1203" i="1" s="1"/>
  <c r="B1203" i="1"/>
  <c r="E1203" i="1" s="1"/>
  <c r="C1202" i="1"/>
  <c r="D1202" i="1" s="1"/>
  <c r="B1202" i="1"/>
  <c r="E1202" i="1" s="1"/>
  <c r="C1201" i="1"/>
  <c r="D1201" i="1" s="1"/>
  <c r="B1201" i="1"/>
  <c r="E1201" i="1" s="1"/>
  <c r="C1200" i="1"/>
  <c r="D1200" i="1" s="1"/>
  <c r="B1200" i="1"/>
  <c r="E1200" i="1" s="1"/>
  <c r="C1199" i="1"/>
  <c r="D1199" i="1" s="1"/>
  <c r="B1199" i="1"/>
  <c r="C1198" i="1"/>
  <c r="D1198" i="1" s="1"/>
  <c r="B1198" i="1"/>
  <c r="E1198" i="1" s="1"/>
  <c r="C1197" i="1"/>
  <c r="D1197" i="1" s="1"/>
  <c r="B1197" i="1"/>
  <c r="C1196" i="1"/>
  <c r="D1196" i="1" s="1"/>
  <c r="B1196" i="1"/>
  <c r="E1196" i="1" s="1"/>
  <c r="C1195" i="1"/>
  <c r="D1195" i="1" s="1"/>
  <c r="B1195" i="1"/>
  <c r="E1195" i="1" s="1"/>
  <c r="C1194" i="1"/>
  <c r="D1194" i="1" s="1"/>
  <c r="B1194" i="1"/>
  <c r="E1194" i="1" s="1"/>
  <c r="C1193" i="1"/>
  <c r="D1193" i="1" s="1"/>
  <c r="B1193" i="1"/>
  <c r="E1193" i="1" s="1"/>
  <c r="C1192" i="1"/>
  <c r="D1192" i="1" s="1"/>
  <c r="B1192" i="1"/>
  <c r="E1192" i="1" s="1"/>
  <c r="C1191" i="1"/>
  <c r="D1191" i="1" s="1"/>
  <c r="B1191" i="1"/>
  <c r="E1191" i="1" s="1"/>
  <c r="C1190" i="1"/>
  <c r="D1190" i="1" s="1"/>
  <c r="B1190" i="1"/>
  <c r="E1190" i="1" s="1"/>
  <c r="C1189" i="1"/>
  <c r="D1189" i="1" s="1"/>
  <c r="B1189" i="1"/>
  <c r="E1189" i="1" s="1"/>
  <c r="C1188" i="1"/>
  <c r="D1188" i="1" s="1"/>
  <c r="B1188" i="1"/>
  <c r="E1188" i="1" s="1"/>
  <c r="C1187" i="1"/>
  <c r="D1187" i="1" s="1"/>
  <c r="B1187" i="1"/>
  <c r="E1187" i="1" s="1"/>
  <c r="C1186" i="1"/>
  <c r="D1186" i="1" s="1"/>
  <c r="B1186" i="1"/>
  <c r="E1186" i="1" s="1"/>
  <c r="C1185" i="1"/>
  <c r="D1185" i="1" s="1"/>
  <c r="B1185" i="1"/>
  <c r="E1185" i="1" s="1"/>
  <c r="C1184" i="1"/>
  <c r="D1184" i="1" s="1"/>
  <c r="B1184" i="1"/>
  <c r="E1184" i="1" s="1"/>
  <c r="C1183" i="1"/>
  <c r="D1183" i="1" s="1"/>
  <c r="B1183" i="1"/>
  <c r="C1182" i="1"/>
  <c r="D1182" i="1" s="1"/>
  <c r="B1182" i="1"/>
  <c r="E1182" i="1" s="1"/>
  <c r="C1181" i="1"/>
  <c r="D1181" i="1" s="1"/>
  <c r="B1181" i="1"/>
  <c r="C1180" i="1"/>
  <c r="D1180" i="1" s="1"/>
  <c r="B1180" i="1"/>
  <c r="E1180" i="1" s="1"/>
  <c r="C1179" i="1"/>
  <c r="D1179" i="1" s="1"/>
  <c r="B1179" i="1"/>
  <c r="E1179" i="1" s="1"/>
  <c r="C1178" i="1"/>
  <c r="D1178" i="1" s="1"/>
  <c r="B1178" i="1"/>
  <c r="E1178" i="1" s="1"/>
  <c r="C1177" i="1"/>
  <c r="D1177" i="1" s="1"/>
  <c r="B1177" i="1"/>
  <c r="C1176" i="1"/>
  <c r="D1176" i="1" s="1"/>
  <c r="B1176" i="1"/>
  <c r="E1176" i="1" s="1"/>
  <c r="C1175" i="1"/>
  <c r="D1175" i="1" s="1"/>
  <c r="B1175" i="1"/>
  <c r="E1175" i="1" s="1"/>
  <c r="C1174" i="1"/>
  <c r="D1174" i="1" s="1"/>
  <c r="B1174" i="1"/>
  <c r="C1173" i="1"/>
  <c r="D1173" i="1" s="1"/>
  <c r="B1173" i="1"/>
  <c r="E1173" i="1" s="1"/>
  <c r="C1172" i="1"/>
  <c r="D1172" i="1" s="1"/>
  <c r="B1172" i="1"/>
  <c r="E1172" i="1" s="1"/>
  <c r="C1171" i="1"/>
  <c r="D1171" i="1" s="1"/>
  <c r="B1171" i="1"/>
  <c r="E1171" i="1" s="1"/>
  <c r="C1170" i="1"/>
  <c r="D1170" i="1" s="1"/>
  <c r="B1170" i="1"/>
  <c r="E1170" i="1" s="1"/>
  <c r="C1169" i="1"/>
  <c r="D1169" i="1" s="1"/>
  <c r="B1169" i="1"/>
  <c r="E1169" i="1" s="1"/>
  <c r="C1168" i="1"/>
  <c r="D1168" i="1" s="1"/>
  <c r="B1168" i="1"/>
  <c r="C1167" i="1"/>
  <c r="D1167" i="1" s="1"/>
  <c r="B1167" i="1"/>
  <c r="E1167" i="1" s="1"/>
  <c r="C1166" i="1"/>
  <c r="D1166" i="1" s="1"/>
  <c r="B1166" i="1"/>
  <c r="E1166" i="1" s="1"/>
  <c r="C1165" i="1"/>
  <c r="D1165" i="1" s="1"/>
  <c r="B1165" i="1"/>
  <c r="E1165" i="1" s="1"/>
  <c r="C1164" i="1"/>
  <c r="D1164" i="1" s="1"/>
  <c r="B1164" i="1"/>
  <c r="E1164" i="1" s="1"/>
  <c r="C1163" i="1"/>
  <c r="D1163" i="1" s="1"/>
  <c r="B1163" i="1"/>
  <c r="E1163" i="1" s="1"/>
  <c r="C1162" i="1"/>
  <c r="D1162" i="1" s="1"/>
  <c r="B1162" i="1"/>
  <c r="E1162" i="1" s="1"/>
  <c r="C1161" i="1"/>
  <c r="D1161" i="1" s="1"/>
  <c r="B1161" i="1"/>
  <c r="E1161" i="1" s="1"/>
  <c r="C1160" i="1"/>
  <c r="D1160" i="1" s="1"/>
  <c r="B1160" i="1"/>
  <c r="E1160" i="1" s="1"/>
  <c r="C1159" i="1"/>
  <c r="D1159" i="1" s="1"/>
  <c r="B1159" i="1"/>
  <c r="E1159" i="1" s="1"/>
  <c r="C1158" i="1"/>
  <c r="D1158" i="1" s="1"/>
  <c r="B1158" i="1"/>
  <c r="E1158" i="1" s="1"/>
  <c r="C1157" i="1"/>
  <c r="D1157" i="1" s="1"/>
  <c r="B1157" i="1"/>
  <c r="E1157" i="1" s="1"/>
  <c r="C1156" i="1"/>
  <c r="D1156" i="1" s="1"/>
  <c r="B1156" i="1"/>
  <c r="C1155" i="1"/>
  <c r="D1155" i="1" s="1"/>
  <c r="B1155" i="1"/>
  <c r="E1155" i="1" s="1"/>
  <c r="C1154" i="1"/>
  <c r="D1154" i="1" s="1"/>
  <c r="B1154" i="1"/>
  <c r="E1154" i="1" s="1"/>
  <c r="C1153" i="1"/>
  <c r="D1153" i="1" s="1"/>
  <c r="B1153" i="1"/>
  <c r="E1153" i="1" s="1"/>
  <c r="C1152" i="1"/>
  <c r="D1152" i="1" s="1"/>
  <c r="B1152" i="1"/>
  <c r="E1152" i="1" s="1"/>
  <c r="C1151" i="1"/>
  <c r="D1151" i="1" s="1"/>
  <c r="B1151" i="1"/>
  <c r="E1151" i="1" s="1"/>
  <c r="C1150" i="1"/>
  <c r="D1150" i="1" s="1"/>
  <c r="B1150" i="1"/>
  <c r="E1150" i="1" s="1"/>
  <c r="C1149" i="1"/>
  <c r="D1149" i="1" s="1"/>
  <c r="B1149" i="1"/>
  <c r="E1149" i="1" s="1"/>
  <c r="C1148" i="1"/>
  <c r="D1148" i="1" s="1"/>
  <c r="B1148" i="1"/>
  <c r="E1148" i="1" s="1"/>
  <c r="C1147" i="1"/>
  <c r="D1147" i="1" s="1"/>
  <c r="B1147" i="1"/>
  <c r="E1147" i="1" s="1"/>
  <c r="C1146" i="1"/>
  <c r="D1146" i="1" s="1"/>
  <c r="B1146" i="1"/>
  <c r="E1146" i="1" s="1"/>
  <c r="C1145" i="1"/>
  <c r="D1145" i="1" s="1"/>
  <c r="B1145" i="1"/>
  <c r="E1145" i="1" s="1"/>
  <c r="C1144" i="1"/>
  <c r="D1144" i="1" s="1"/>
  <c r="B1144" i="1"/>
  <c r="E1144" i="1" s="1"/>
  <c r="C1143" i="1"/>
  <c r="D1143" i="1" s="1"/>
  <c r="B1143" i="1"/>
  <c r="E1143" i="1" s="1"/>
  <c r="C1142" i="1"/>
  <c r="D1142" i="1" s="1"/>
  <c r="B1142" i="1"/>
  <c r="E1142" i="1" s="1"/>
  <c r="C1141" i="1"/>
  <c r="D1141" i="1" s="1"/>
  <c r="B1141" i="1"/>
  <c r="E1141" i="1" s="1"/>
  <c r="C1140" i="1"/>
  <c r="D1140" i="1" s="1"/>
  <c r="B1140" i="1"/>
  <c r="E1140" i="1" s="1"/>
  <c r="C1139" i="1"/>
  <c r="D1139" i="1" s="1"/>
  <c r="B1139" i="1"/>
  <c r="E1139" i="1" s="1"/>
  <c r="C1138" i="1"/>
  <c r="D1138" i="1" s="1"/>
  <c r="B1138" i="1"/>
  <c r="E1138" i="1" s="1"/>
  <c r="C1137" i="1"/>
  <c r="D1137" i="1" s="1"/>
  <c r="B1137" i="1"/>
  <c r="E1137" i="1" s="1"/>
  <c r="C1136" i="1"/>
  <c r="D1136" i="1" s="1"/>
  <c r="B1136" i="1"/>
  <c r="E1136" i="1" s="1"/>
  <c r="C1135" i="1"/>
  <c r="D1135" i="1" s="1"/>
  <c r="B1135" i="1"/>
  <c r="E1135" i="1" s="1"/>
  <c r="C1134" i="1"/>
  <c r="D1134" i="1" s="1"/>
  <c r="B1134" i="1"/>
  <c r="E1134" i="1" s="1"/>
  <c r="B1133" i="1"/>
  <c r="E1133" i="1" s="1"/>
  <c r="C1133" i="1"/>
  <c r="D1133" i="1" s="1"/>
  <c r="B1132" i="1"/>
  <c r="E1132" i="1" s="1"/>
  <c r="C1132" i="1"/>
  <c r="D1132" i="1" s="1"/>
  <c r="B1131" i="1"/>
  <c r="E1131" i="1" s="1"/>
  <c r="C1131" i="1"/>
  <c r="D1131" i="1" s="1"/>
  <c r="C1127" i="1"/>
  <c r="D1127" i="1" s="1"/>
  <c r="B1127" i="1"/>
  <c r="E1127" i="1" s="1"/>
  <c r="C1126" i="1"/>
  <c r="D1126" i="1" s="1"/>
  <c r="B1126" i="1"/>
  <c r="E1126" i="1" s="1"/>
  <c r="C1125" i="1"/>
  <c r="D1125" i="1" s="1"/>
  <c r="B1125" i="1"/>
  <c r="C1124" i="1"/>
  <c r="D1124" i="1" s="1"/>
  <c r="B1124" i="1"/>
  <c r="E1124" i="1" s="1"/>
  <c r="C1123" i="1"/>
  <c r="D1123" i="1" s="1"/>
  <c r="B1123" i="1"/>
  <c r="E1123" i="1" s="1"/>
  <c r="C1122" i="1"/>
  <c r="D1122" i="1" s="1"/>
  <c r="B1122" i="1"/>
  <c r="E1122" i="1" s="1"/>
  <c r="C1121" i="1"/>
  <c r="D1121" i="1" s="1"/>
  <c r="B1121" i="1"/>
  <c r="C1120" i="1"/>
  <c r="D1120" i="1" s="1"/>
  <c r="B1120" i="1"/>
  <c r="E1120" i="1" s="1"/>
  <c r="C1119" i="1"/>
  <c r="D1119" i="1" s="1"/>
  <c r="B1119" i="1"/>
  <c r="E1119" i="1" s="1"/>
  <c r="C1118" i="1"/>
  <c r="D1118" i="1" s="1"/>
  <c r="B1118" i="1"/>
  <c r="C1117" i="1"/>
  <c r="D1117" i="1" s="1"/>
  <c r="B1117" i="1"/>
  <c r="C1116" i="1"/>
  <c r="D1116" i="1" s="1"/>
  <c r="B1116" i="1"/>
  <c r="E1116" i="1" s="1"/>
  <c r="C1115" i="1"/>
  <c r="D1115" i="1" s="1"/>
  <c r="B1115" i="1"/>
  <c r="E1115" i="1" s="1"/>
  <c r="C1114" i="1"/>
  <c r="D1114" i="1" s="1"/>
  <c r="B1114" i="1"/>
  <c r="E1114" i="1" s="1"/>
  <c r="C1113" i="1"/>
  <c r="D1113" i="1" s="1"/>
  <c r="B1113" i="1"/>
  <c r="C1112" i="1"/>
  <c r="D1112" i="1" s="1"/>
  <c r="B1112" i="1"/>
  <c r="E1112" i="1" s="1"/>
  <c r="C1111" i="1"/>
  <c r="D1111" i="1" s="1"/>
  <c r="B1111" i="1"/>
  <c r="E1111" i="1" s="1"/>
  <c r="C1110" i="1"/>
  <c r="D1110" i="1" s="1"/>
  <c r="B1110" i="1"/>
  <c r="E1110" i="1" s="1"/>
  <c r="C1109" i="1"/>
  <c r="D1109" i="1" s="1"/>
  <c r="B1109" i="1"/>
  <c r="C1108" i="1"/>
  <c r="D1108" i="1" s="1"/>
  <c r="B1108" i="1"/>
  <c r="E1108" i="1" s="1"/>
  <c r="C1107" i="1"/>
  <c r="D1107" i="1" s="1"/>
  <c r="B1107" i="1"/>
  <c r="E1107" i="1" s="1"/>
  <c r="C1106" i="1"/>
  <c r="D1106" i="1" s="1"/>
  <c r="B1106" i="1"/>
  <c r="E1106" i="1" s="1"/>
  <c r="C1105" i="1"/>
  <c r="D1105" i="1" s="1"/>
  <c r="B1105" i="1"/>
  <c r="C1104" i="1"/>
  <c r="D1104" i="1" s="1"/>
  <c r="B1104" i="1"/>
  <c r="E1104" i="1" s="1"/>
  <c r="C1103" i="1"/>
  <c r="D1103" i="1" s="1"/>
  <c r="B1103" i="1"/>
  <c r="E1103" i="1" s="1"/>
  <c r="C1102" i="1"/>
  <c r="D1102" i="1" s="1"/>
  <c r="B1102" i="1"/>
  <c r="C1101" i="1"/>
  <c r="D1101" i="1" s="1"/>
  <c r="B1101" i="1"/>
  <c r="C1100" i="1"/>
  <c r="D1100" i="1" s="1"/>
  <c r="B1100" i="1"/>
  <c r="E1100" i="1" s="1"/>
  <c r="C1099" i="1"/>
  <c r="D1099" i="1" s="1"/>
  <c r="B1099" i="1"/>
  <c r="E1099" i="1" s="1"/>
  <c r="C1098" i="1"/>
  <c r="D1098" i="1" s="1"/>
  <c r="B1098" i="1"/>
  <c r="E1098" i="1" s="1"/>
  <c r="C1097" i="1"/>
  <c r="D1097" i="1" s="1"/>
  <c r="B1097" i="1"/>
  <c r="C1096" i="1"/>
  <c r="D1096" i="1" s="1"/>
  <c r="B1096" i="1"/>
  <c r="E1096" i="1" s="1"/>
  <c r="C1095" i="1"/>
  <c r="D1095" i="1" s="1"/>
  <c r="B1095" i="1"/>
  <c r="E1095" i="1" s="1"/>
  <c r="C1094" i="1"/>
  <c r="D1094" i="1" s="1"/>
  <c r="B1094" i="1"/>
  <c r="C1093" i="1"/>
  <c r="D1093" i="1" s="1"/>
  <c r="B1093" i="1"/>
  <c r="C1092" i="1"/>
  <c r="D1092" i="1" s="1"/>
  <c r="B1092" i="1"/>
  <c r="E1092" i="1" s="1"/>
  <c r="C1091" i="1"/>
  <c r="D1091" i="1" s="1"/>
  <c r="B1091" i="1"/>
  <c r="E1091" i="1" s="1"/>
  <c r="C1090" i="1"/>
  <c r="D1090" i="1" s="1"/>
  <c r="B1090" i="1"/>
  <c r="E1090" i="1" s="1"/>
  <c r="C1089" i="1"/>
  <c r="D1089" i="1" s="1"/>
  <c r="B1089" i="1"/>
  <c r="C1088" i="1"/>
  <c r="D1088" i="1" s="1"/>
  <c r="B1088" i="1"/>
  <c r="E1088" i="1" s="1"/>
  <c r="C1087" i="1"/>
  <c r="D1087" i="1" s="1"/>
  <c r="B1087" i="1"/>
  <c r="E1087" i="1" s="1"/>
  <c r="C1086" i="1"/>
  <c r="D1086" i="1" s="1"/>
  <c r="B1086" i="1"/>
  <c r="A1086" i="1" s="1"/>
  <c r="C1085" i="1"/>
  <c r="D1085" i="1" s="1"/>
  <c r="B1085" i="1"/>
  <c r="C1084" i="1"/>
  <c r="D1084" i="1" s="1"/>
  <c r="B1084" i="1"/>
  <c r="E1084" i="1" s="1"/>
  <c r="C1083" i="1"/>
  <c r="D1083" i="1" s="1"/>
  <c r="B1083" i="1"/>
  <c r="E1083" i="1" s="1"/>
  <c r="C1082" i="1"/>
  <c r="D1082" i="1" s="1"/>
  <c r="B1082" i="1"/>
  <c r="E1082" i="1" s="1"/>
  <c r="C1081" i="1"/>
  <c r="D1081" i="1" s="1"/>
  <c r="B1081" i="1"/>
  <c r="C1080" i="1"/>
  <c r="D1080" i="1" s="1"/>
  <c r="B1080" i="1"/>
  <c r="E1080" i="1" s="1"/>
  <c r="C1079" i="1"/>
  <c r="D1079" i="1" s="1"/>
  <c r="B1079" i="1"/>
  <c r="E1079" i="1" s="1"/>
  <c r="C1078" i="1"/>
  <c r="D1078" i="1" s="1"/>
  <c r="B1078" i="1"/>
  <c r="C1077" i="1"/>
  <c r="D1077" i="1" s="1"/>
  <c r="B1077" i="1"/>
  <c r="C1076" i="1"/>
  <c r="D1076" i="1" s="1"/>
  <c r="B1076" i="1"/>
  <c r="E1076" i="1" s="1"/>
  <c r="C1075" i="1"/>
  <c r="D1075" i="1" s="1"/>
  <c r="B1075" i="1"/>
  <c r="E1075" i="1" s="1"/>
  <c r="C1074" i="1"/>
  <c r="D1074" i="1" s="1"/>
  <c r="B1074" i="1"/>
  <c r="E1074" i="1" s="1"/>
  <c r="C1073" i="1"/>
  <c r="D1073" i="1" s="1"/>
  <c r="B1073" i="1"/>
  <c r="C1072" i="1"/>
  <c r="D1072" i="1" s="1"/>
  <c r="B1072" i="1"/>
  <c r="E1072" i="1" s="1"/>
  <c r="C1071" i="1"/>
  <c r="D1071" i="1" s="1"/>
  <c r="B1071" i="1"/>
  <c r="E1071" i="1" s="1"/>
  <c r="C1070" i="1"/>
  <c r="D1070" i="1" s="1"/>
  <c r="B1070" i="1"/>
  <c r="A1070" i="1" s="1"/>
  <c r="C1069" i="1"/>
  <c r="D1069" i="1" s="1"/>
  <c r="B1069" i="1"/>
  <c r="A1069" i="1" s="1"/>
  <c r="C1068" i="1"/>
  <c r="D1068" i="1" s="1"/>
  <c r="B1068" i="1"/>
  <c r="E1068" i="1" s="1"/>
  <c r="C1067" i="1"/>
  <c r="D1067" i="1" s="1"/>
  <c r="B1067" i="1"/>
  <c r="E1067" i="1" s="1"/>
  <c r="C1066" i="1"/>
  <c r="D1066" i="1" s="1"/>
  <c r="B1066" i="1"/>
  <c r="E1066" i="1" s="1"/>
  <c r="C1065" i="1"/>
  <c r="D1065" i="1" s="1"/>
  <c r="B1065" i="1"/>
  <c r="C1064" i="1"/>
  <c r="D1064" i="1" s="1"/>
  <c r="B1064" i="1"/>
  <c r="E1064" i="1" s="1"/>
  <c r="C1063" i="1"/>
  <c r="D1063" i="1" s="1"/>
  <c r="B1063" i="1"/>
  <c r="E1063" i="1" s="1"/>
  <c r="C1062" i="1"/>
  <c r="D1062" i="1" s="1"/>
  <c r="B1062" i="1"/>
  <c r="C1061" i="1"/>
  <c r="D1061" i="1" s="1"/>
  <c r="B1061" i="1"/>
  <c r="C1060" i="1"/>
  <c r="D1060" i="1" s="1"/>
  <c r="B1060" i="1"/>
  <c r="E1060" i="1" s="1"/>
  <c r="C1059" i="1"/>
  <c r="D1059" i="1" s="1"/>
  <c r="B1059" i="1"/>
  <c r="E1059" i="1" s="1"/>
  <c r="C1058" i="1"/>
  <c r="D1058" i="1" s="1"/>
  <c r="B1058" i="1"/>
  <c r="E1058" i="1" s="1"/>
  <c r="C1057" i="1"/>
  <c r="D1057" i="1" s="1"/>
  <c r="B1057" i="1"/>
  <c r="C1056" i="1"/>
  <c r="D1056" i="1" s="1"/>
  <c r="B1056" i="1"/>
  <c r="E1056" i="1" s="1"/>
  <c r="C1055" i="1"/>
  <c r="D1055" i="1" s="1"/>
  <c r="B1055" i="1"/>
  <c r="E1055" i="1" s="1"/>
  <c r="C1054" i="1"/>
  <c r="D1054" i="1" s="1"/>
  <c r="B1054" i="1"/>
  <c r="C1053" i="1"/>
  <c r="D1053" i="1" s="1"/>
  <c r="B1053" i="1"/>
  <c r="C1052" i="1"/>
  <c r="D1052" i="1" s="1"/>
  <c r="B1052" i="1"/>
  <c r="E1052" i="1" s="1"/>
  <c r="C1051" i="1"/>
  <c r="D1051" i="1" s="1"/>
  <c r="B1051" i="1"/>
  <c r="E1051" i="1" s="1"/>
  <c r="C1050" i="1"/>
  <c r="D1050" i="1" s="1"/>
  <c r="B1050" i="1"/>
  <c r="E1050" i="1" s="1"/>
  <c r="C1049" i="1"/>
  <c r="D1049" i="1" s="1"/>
  <c r="B1049" i="1"/>
  <c r="A1049" i="1" s="1"/>
  <c r="C1048" i="1"/>
  <c r="D1048" i="1" s="1"/>
  <c r="B1048" i="1"/>
  <c r="E1048" i="1" s="1"/>
  <c r="C1047" i="1"/>
  <c r="D1047" i="1" s="1"/>
  <c r="B1047" i="1"/>
  <c r="E1047" i="1" s="1"/>
  <c r="C1046" i="1"/>
  <c r="D1046" i="1" s="1"/>
  <c r="B1046" i="1"/>
  <c r="C1045" i="1"/>
  <c r="D1045" i="1" s="1"/>
  <c r="B1045" i="1"/>
  <c r="C1044" i="1"/>
  <c r="D1044" i="1" s="1"/>
  <c r="B1044" i="1"/>
  <c r="E1044" i="1" s="1"/>
  <c r="C1043" i="1"/>
  <c r="D1043" i="1" s="1"/>
  <c r="B1043" i="1"/>
  <c r="E1043" i="1" s="1"/>
  <c r="C1042" i="1"/>
  <c r="D1042" i="1" s="1"/>
  <c r="B1042" i="1"/>
  <c r="E1042" i="1" s="1"/>
  <c r="C1041" i="1"/>
  <c r="D1041" i="1" s="1"/>
  <c r="B1041" i="1"/>
  <c r="C1040" i="1"/>
  <c r="D1040" i="1" s="1"/>
  <c r="B1040" i="1"/>
  <c r="E1040" i="1" s="1"/>
  <c r="C1039" i="1"/>
  <c r="D1039" i="1" s="1"/>
  <c r="B1039" i="1"/>
  <c r="E1039" i="1" s="1"/>
  <c r="C1038" i="1"/>
  <c r="D1038" i="1" s="1"/>
  <c r="B1038" i="1"/>
  <c r="C1037" i="1"/>
  <c r="D1037" i="1" s="1"/>
  <c r="B1037" i="1"/>
  <c r="C1036" i="1"/>
  <c r="D1036" i="1" s="1"/>
  <c r="B1036" i="1"/>
  <c r="E1036" i="1" s="1"/>
  <c r="C1035" i="1"/>
  <c r="D1035" i="1" s="1"/>
  <c r="B1035" i="1"/>
  <c r="E1035" i="1" s="1"/>
  <c r="C1034" i="1"/>
  <c r="D1034" i="1" s="1"/>
  <c r="B1034" i="1"/>
  <c r="C1033" i="1"/>
  <c r="D1033" i="1" s="1"/>
  <c r="B1033" i="1"/>
  <c r="E1033" i="1" s="1"/>
  <c r="C1032" i="1"/>
  <c r="D1032" i="1" s="1"/>
  <c r="B1032" i="1"/>
  <c r="E1032" i="1" s="1"/>
  <c r="C1031" i="1"/>
  <c r="D1031" i="1" s="1"/>
  <c r="B1031" i="1"/>
  <c r="C1030" i="1"/>
  <c r="D1030" i="1" s="1"/>
  <c r="B1030" i="1"/>
  <c r="C1029" i="1"/>
  <c r="D1029" i="1" s="1"/>
  <c r="B1029" i="1"/>
  <c r="B1025" i="1"/>
  <c r="E1025" i="1" s="1"/>
  <c r="C1025" i="1"/>
  <c r="D1025" i="1" s="1"/>
  <c r="B1026" i="1"/>
  <c r="E1026" i="1" s="1"/>
  <c r="C1026" i="1"/>
  <c r="D1026" i="1" s="1"/>
  <c r="B1027" i="1"/>
  <c r="E1027" i="1" s="1"/>
  <c r="C1027" i="1"/>
  <c r="D1027" i="1" s="1"/>
  <c r="B1028" i="1"/>
  <c r="E1028" i="1" s="1"/>
  <c r="C1028" i="1"/>
  <c r="D1028" i="1" s="1"/>
  <c r="B1128" i="1"/>
  <c r="E1128" i="1" s="1"/>
  <c r="C1128" i="1"/>
  <c r="D1128" i="1" s="1"/>
  <c r="B1129" i="1"/>
  <c r="E1129" i="1" s="1"/>
  <c r="C1129" i="1"/>
  <c r="D1129" i="1" s="1"/>
  <c r="B1130" i="1"/>
  <c r="E1130" i="1" s="1"/>
  <c r="C1130" i="1"/>
  <c r="D1130" i="1" s="1"/>
  <c r="B1024" i="1"/>
  <c r="E1024" i="1" s="1"/>
  <c r="C1024" i="1"/>
  <c r="D1024" i="1" s="1"/>
  <c r="B1023" i="1"/>
  <c r="E1023" i="1" s="1"/>
  <c r="C1023" i="1"/>
  <c r="D1023" i="1" s="1"/>
  <c r="B1022" i="1"/>
  <c r="E1022" i="1" s="1"/>
  <c r="C1022" i="1"/>
  <c r="D1022" i="1" s="1"/>
  <c r="C1498" i="1"/>
  <c r="D1498" i="1" s="1"/>
  <c r="B1498" i="1"/>
  <c r="E1498" i="1" s="1"/>
  <c r="C1021" i="1"/>
  <c r="D1021" i="1" s="1"/>
  <c r="B1021" i="1"/>
  <c r="E1021" i="1" s="1"/>
  <c r="C1020" i="1"/>
  <c r="D1020" i="1" s="1"/>
  <c r="B1020" i="1"/>
  <c r="E1020" i="1" s="1"/>
  <c r="C1019" i="1"/>
  <c r="D1019" i="1" s="1"/>
  <c r="B1019" i="1"/>
  <c r="C1018" i="1"/>
  <c r="D1018" i="1" s="1"/>
  <c r="B1018" i="1"/>
  <c r="C1017" i="1"/>
  <c r="D1017" i="1" s="1"/>
  <c r="B1017" i="1"/>
  <c r="C1016" i="1"/>
  <c r="D1016" i="1" s="1"/>
  <c r="B1016" i="1"/>
  <c r="C1015" i="1"/>
  <c r="D1015" i="1" s="1"/>
  <c r="B1015" i="1"/>
  <c r="E1015" i="1" s="1"/>
  <c r="C1014" i="1"/>
  <c r="D1014" i="1" s="1"/>
  <c r="B1014" i="1"/>
  <c r="E1014" i="1" s="1"/>
  <c r="C1013" i="1"/>
  <c r="D1013" i="1" s="1"/>
  <c r="B1013" i="1"/>
  <c r="E1013" i="1" s="1"/>
  <c r="C1012" i="1"/>
  <c r="D1012" i="1" s="1"/>
  <c r="B1012" i="1"/>
  <c r="E1012" i="1" s="1"/>
  <c r="C1011" i="1"/>
  <c r="D1011" i="1" s="1"/>
  <c r="B1011" i="1"/>
  <c r="E1011" i="1" s="1"/>
  <c r="C1010" i="1"/>
  <c r="D1010" i="1" s="1"/>
  <c r="B1010" i="1"/>
  <c r="C1009" i="1"/>
  <c r="D1009" i="1" s="1"/>
  <c r="B1009" i="1"/>
  <c r="E1009" i="1" s="1"/>
  <c r="C1008" i="1"/>
  <c r="D1008" i="1" s="1"/>
  <c r="B1008" i="1"/>
  <c r="E1008" i="1" s="1"/>
  <c r="C1007" i="1"/>
  <c r="D1007" i="1" s="1"/>
  <c r="B1007" i="1"/>
  <c r="E1007" i="1" s="1"/>
  <c r="C1006" i="1"/>
  <c r="D1006" i="1" s="1"/>
  <c r="B1006" i="1"/>
  <c r="E1006" i="1" s="1"/>
  <c r="C1005" i="1"/>
  <c r="D1005" i="1" s="1"/>
  <c r="B1005" i="1"/>
  <c r="E1005" i="1" s="1"/>
  <c r="C1004" i="1"/>
  <c r="D1004" i="1" s="1"/>
  <c r="B1004" i="1"/>
  <c r="E1004" i="1" s="1"/>
  <c r="C1003" i="1"/>
  <c r="D1003" i="1" s="1"/>
  <c r="B1003" i="1"/>
  <c r="E1003" i="1" s="1"/>
  <c r="C1002" i="1"/>
  <c r="D1002" i="1" s="1"/>
  <c r="B1002" i="1"/>
  <c r="E1002" i="1" s="1"/>
  <c r="C1001" i="1"/>
  <c r="D1001" i="1" s="1"/>
  <c r="B1001" i="1"/>
  <c r="E1001" i="1" s="1"/>
  <c r="C1000" i="1"/>
  <c r="D1000" i="1" s="1"/>
  <c r="B1000" i="1"/>
  <c r="E1000" i="1" s="1"/>
  <c r="C999" i="1"/>
  <c r="D999" i="1" s="1"/>
  <c r="B999" i="1"/>
  <c r="E999" i="1" s="1"/>
  <c r="C998" i="1"/>
  <c r="D998" i="1" s="1"/>
  <c r="B998" i="1"/>
  <c r="E998" i="1" s="1"/>
  <c r="C997" i="1"/>
  <c r="D997" i="1" s="1"/>
  <c r="B997" i="1"/>
  <c r="E997" i="1" s="1"/>
  <c r="C996" i="1"/>
  <c r="D996" i="1" s="1"/>
  <c r="B996" i="1"/>
  <c r="E996" i="1" s="1"/>
  <c r="C995" i="1"/>
  <c r="D995" i="1" s="1"/>
  <c r="B995" i="1"/>
  <c r="C994" i="1"/>
  <c r="D994" i="1" s="1"/>
  <c r="B994" i="1"/>
  <c r="C993" i="1"/>
  <c r="D993" i="1" s="1"/>
  <c r="B993" i="1"/>
  <c r="E993" i="1" s="1"/>
  <c r="C992" i="1"/>
  <c r="D992" i="1" s="1"/>
  <c r="B992" i="1"/>
  <c r="E992" i="1" s="1"/>
  <c r="C991" i="1"/>
  <c r="D991" i="1" s="1"/>
  <c r="B991" i="1"/>
  <c r="E991" i="1" s="1"/>
  <c r="C990" i="1"/>
  <c r="D990" i="1" s="1"/>
  <c r="B990" i="1"/>
  <c r="E990" i="1" s="1"/>
  <c r="C989" i="1"/>
  <c r="D989" i="1" s="1"/>
  <c r="B989" i="1"/>
  <c r="E989" i="1" s="1"/>
  <c r="C988" i="1"/>
  <c r="D988" i="1" s="1"/>
  <c r="B988" i="1"/>
  <c r="E988" i="1" s="1"/>
  <c r="C987" i="1"/>
  <c r="D987" i="1" s="1"/>
  <c r="B987" i="1"/>
  <c r="E987" i="1" s="1"/>
  <c r="C986" i="1"/>
  <c r="D986" i="1" s="1"/>
  <c r="B986" i="1"/>
  <c r="E986" i="1" s="1"/>
  <c r="C985" i="1"/>
  <c r="D985" i="1" s="1"/>
  <c r="B985" i="1"/>
  <c r="E985" i="1" s="1"/>
  <c r="C984" i="1"/>
  <c r="D984" i="1" s="1"/>
  <c r="B984" i="1"/>
  <c r="E984" i="1" s="1"/>
  <c r="B983" i="1"/>
  <c r="E983" i="1" s="1"/>
  <c r="C983" i="1"/>
  <c r="D983" i="1" s="1"/>
  <c r="C982" i="1"/>
  <c r="D982" i="1" s="1"/>
  <c r="B982" i="1"/>
  <c r="E982" i="1" s="1"/>
  <c r="C981" i="1"/>
  <c r="D981" i="1" s="1"/>
  <c r="B981" i="1"/>
  <c r="C980" i="1"/>
  <c r="D980" i="1" s="1"/>
  <c r="B980" i="1"/>
  <c r="E980" i="1" s="1"/>
  <c r="C979" i="1"/>
  <c r="D979" i="1" s="1"/>
  <c r="B979" i="1"/>
  <c r="E979" i="1" s="1"/>
  <c r="C978" i="1"/>
  <c r="D978" i="1" s="1"/>
  <c r="B978" i="1"/>
  <c r="C977" i="1"/>
  <c r="D977" i="1" s="1"/>
  <c r="B977" i="1"/>
  <c r="C976" i="1"/>
  <c r="D976" i="1" s="1"/>
  <c r="B976" i="1"/>
  <c r="E976" i="1" s="1"/>
  <c r="C975" i="1"/>
  <c r="D975" i="1" s="1"/>
  <c r="B975" i="1"/>
  <c r="C974" i="1"/>
  <c r="D974" i="1" s="1"/>
  <c r="B974" i="1"/>
  <c r="E974" i="1" s="1"/>
  <c r="C973" i="1"/>
  <c r="D973" i="1" s="1"/>
  <c r="B973" i="1"/>
  <c r="C972" i="1"/>
  <c r="D972" i="1" s="1"/>
  <c r="B972" i="1"/>
  <c r="E972" i="1" s="1"/>
  <c r="C971" i="1"/>
  <c r="D971" i="1" s="1"/>
  <c r="B971" i="1"/>
  <c r="E971" i="1" s="1"/>
  <c r="C970" i="1"/>
  <c r="D970" i="1" s="1"/>
  <c r="B970" i="1"/>
  <c r="C969" i="1"/>
  <c r="D969" i="1" s="1"/>
  <c r="B969" i="1"/>
  <c r="E969" i="1" s="1"/>
  <c r="C968" i="1"/>
  <c r="D968" i="1" s="1"/>
  <c r="B968" i="1"/>
  <c r="E968" i="1" s="1"/>
  <c r="C967" i="1"/>
  <c r="D967" i="1" s="1"/>
  <c r="B967" i="1"/>
  <c r="E967" i="1" s="1"/>
  <c r="L1498" i="1"/>
  <c r="K1498" i="1"/>
  <c r="L19" i="7"/>
  <c r="A1302" i="1" l="1"/>
  <c r="A1416" i="1"/>
  <c r="A1420" i="1"/>
  <c r="A1424" i="1"/>
  <c r="A1429" i="1"/>
  <c r="A1398" i="1"/>
  <c r="A1335" i="1"/>
  <c r="A1176" i="1"/>
  <c r="A1188" i="1"/>
  <c r="A1451" i="1"/>
  <c r="A1376" i="1"/>
  <c r="A1348" i="1"/>
  <c r="A1352" i="1"/>
  <c r="A1407" i="1"/>
  <c r="A1202" i="1"/>
  <c r="A1313" i="1"/>
  <c r="A1383" i="1"/>
  <c r="A1353" i="1"/>
  <c r="A1288" i="1"/>
  <c r="A1320" i="1"/>
  <c r="A1489" i="1"/>
  <c r="A1331" i="1"/>
  <c r="A1234" i="1"/>
  <c r="A1427" i="1"/>
  <c r="A1478" i="1"/>
  <c r="A1177" i="1"/>
  <c r="A1325" i="1"/>
  <c r="A1174" i="1"/>
  <c r="A1491" i="1"/>
  <c r="A1495" i="1"/>
  <c r="A1329" i="1"/>
  <c r="A1440" i="1"/>
  <c r="A1225" i="1"/>
  <c r="A1228" i="1"/>
  <c r="A1295" i="1"/>
  <c r="A1330" i="1"/>
  <c r="A1229" i="1"/>
  <c r="A1372" i="1"/>
  <c r="A1476" i="1"/>
  <c r="A1438" i="1"/>
  <c r="A1222" i="1"/>
  <c r="A1253" i="1"/>
  <c r="A1256" i="1"/>
  <c r="A1233" i="1"/>
  <c r="A1273" i="1"/>
  <c r="A1396" i="1"/>
  <c r="A1189" i="1"/>
  <c r="E1225" i="1"/>
  <c r="A1240" i="1"/>
  <c r="A1308" i="1"/>
  <c r="A1392" i="1"/>
  <c r="A1475" i="1"/>
  <c r="A1490" i="1"/>
  <c r="A1494" i="1"/>
  <c r="A1241" i="1"/>
  <c r="A1289" i="1"/>
  <c r="A1309" i="1"/>
  <c r="A1393" i="1"/>
  <c r="A1337" i="1"/>
  <c r="A1441" i="1"/>
  <c r="E1222" i="1"/>
  <c r="A1349" i="1"/>
  <c r="A1411" i="1"/>
  <c r="A1361" i="1"/>
  <c r="A1209" i="1"/>
  <c r="A1365" i="1"/>
  <c r="A1415" i="1"/>
  <c r="A1268" i="1"/>
  <c r="A1446" i="1"/>
  <c r="A1412" i="1"/>
  <c r="A1175" i="1"/>
  <c r="A1205" i="1"/>
  <c r="A1206" i="1"/>
  <c r="A1394" i="1"/>
  <c r="A1436" i="1"/>
  <c r="A1217" i="1"/>
  <c r="A1266" i="1"/>
  <c r="A1333" i="1"/>
  <c r="A1406" i="1"/>
  <c r="A1471" i="1"/>
  <c r="A1220" i="1"/>
  <c r="A1269" i="1"/>
  <c r="A1298" i="1"/>
  <c r="A1332" i="1"/>
  <c r="A1395" i="1"/>
  <c r="A1460" i="1"/>
  <c r="A1477" i="1"/>
  <c r="A1488" i="1"/>
  <c r="E1177" i="1"/>
  <c r="E1302" i="1"/>
  <c r="E1174" i="1"/>
  <c r="A1223" i="1"/>
  <c r="A1347" i="1"/>
  <c r="E1372" i="1"/>
  <c r="A1186" i="1"/>
  <c r="A1193" i="1"/>
  <c r="A1245" i="1"/>
  <c r="A1263" i="1"/>
  <c r="A1319" i="1"/>
  <c r="A1382" i="1"/>
  <c r="A1400" i="1"/>
  <c r="A1403" i="1"/>
  <c r="A1431" i="1"/>
  <c r="A1464" i="1"/>
  <c r="A1410" i="1"/>
  <c r="E1424" i="1"/>
  <c r="A1197" i="1"/>
  <c r="A1231" i="1"/>
  <c r="A1237" i="1"/>
  <c r="A1276" i="1"/>
  <c r="A1327" i="1"/>
  <c r="A1340" i="1"/>
  <c r="A1390" i="1"/>
  <c r="A1408" i="1"/>
  <c r="A1422" i="1"/>
  <c r="A1432" i="1"/>
  <c r="E1471" i="1"/>
  <c r="A1191" i="1"/>
  <c r="A1201" i="1"/>
  <c r="A1204" i="1"/>
  <c r="A1238" i="1"/>
  <c r="A1277" i="1"/>
  <c r="A1281" i="1"/>
  <c r="A1317" i="1"/>
  <c r="A1380" i="1"/>
  <c r="A1428" i="1"/>
  <c r="A1435" i="1"/>
  <c r="A1442" i="1"/>
  <c r="A1454" i="1"/>
  <c r="A1496" i="1"/>
  <c r="A1183" i="1"/>
  <c r="E1253" i="1"/>
  <c r="A1293" i="1"/>
  <c r="A1357" i="1"/>
  <c r="A1493" i="1"/>
  <c r="A1265" i="1"/>
  <c r="A1443" i="1"/>
  <c r="A1455" i="1"/>
  <c r="A1458" i="1"/>
  <c r="A1297" i="1"/>
  <c r="E1357" i="1"/>
  <c r="A1381" i="1"/>
  <c r="A1444" i="1"/>
  <c r="A1459" i="1"/>
  <c r="A1254" i="1"/>
  <c r="A1286" i="1"/>
  <c r="A1350" i="1"/>
  <c r="A1239" i="1"/>
  <c r="A1448" i="1"/>
  <c r="A1480" i="1"/>
  <c r="A1487" i="1"/>
  <c r="A1170" i="1"/>
  <c r="A1212" i="1"/>
  <c r="A1271" i="1"/>
  <c r="A1279" i="1"/>
  <c r="A1282" i="1"/>
  <c r="E1325" i="1"/>
  <c r="A1343" i="1"/>
  <c r="A1346" i="1"/>
  <c r="A1371" i="1"/>
  <c r="E1416" i="1"/>
  <c r="A1430" i="1"/>
  <c r="A1452" i="1"/>
  <c r="A1470" i="1"/>
  <c r="A1250" i="1"/>
  <c r="A1284" i="1"/>
  <c r="A1305" i="1"/>
  <c r="A1345" i="1"/>
  <c r="A1368" i="1"/>
  <c r="A1419" i="1"/>
  <c r="A1423" i="1"/>
  <c r="A1456" i="1"/>
  <c r="A1468" i="1"/>
  <c r="A1479" i="1"/>
  <c r="A1492" i="1"/>
  <c r="E1477" i="1"/>
  <c r="A1199" i="1"/>
  <c r="A1207" i="1"/>
  <c r="A1318" i="1"/>
  <c r="A1321" i="1"/>
  <c r="A1360" i="1"/>
  <c r="A1362" i="1"/>
  <c r="A1384" i="1"/>
  <c r="E1420" i="1"/>
  <c r="E1429" i="1"/>
  <c r="A1483" i="1"/>
  <c r="E1238" i="1"/>
  <c r="A1244" i="1"/>
  <c r="A1257" i="1"/>
  <c r="A1285" i="1"/>
  <c r="A1287" i="1"/>
  <c r="A1300" i="1"/>
  <c r="A1351" i="1"/>
  <c r="A1363" i="1"/>
  <c r="A1439" i="1"/>
  <c r="A1462" i="1"/>
  <c r="A1472" i="1"/>
  <c r="A1474" i="1"/>
  <c r="A1484" i="1"/>
  <c r="A1414" i="1"/>
  <c r="A1426" i="1"/>
  <c r="A1447" i="1"/>
  <c r="A1180" i="1"/>
  <c r="A1192" i="1"/>
  <c r="A1181" i="1"/>
  <c r="A1236" i="1"/>
  <c r="A1272" i="1"/>
  <c r="E1309" i="1"/>
  <c r="A1324" i="1"/>
  <c r="A1336" i="1"/>
  <c r="A1387" i="1"/>
  <c r="A1399" i="1"/>
  <c r="A1445" i="1"/>
  <c r="A1457" i="1"/>
  <c r="E1487" i="1"/>
  <c r="A1215" i="1"/>
  <c r="E1254" i="1"/>
  <c r="A1260" i="1"/>
  <c r="A1315" i="1"/>
  <c r="A1334" i="1"/>
  <c r="A1378" i="1"/>
  <c r="A1388" i="1"/>
  <c r="A1397" i="1"/>
  <c r="A1409" i="1"/>
  <c r="E1439" i="1"/>
  <c r="E1484" i="1"/>
  <c r="E1493" i="1"/>
  <c r="A1190" i="1"/>
  <c r="A1173" i="1"/>
  <c r="A1218" i="1"/>
  <c r="A1221" i="1"/>
  <c r="A1249" i="1"/>
  <c r="A1261" i="1"/>
  <c r="A1270" i="1"/>
  <c r="A1303" i="1"/>
  <c r="A1316" i="1"/>
  <c r="A1366" i="1"/>
  <c r="A1379" i="1"/>
  <c r="E1436" i="1"/>
  <c r="A1185" i="1"/>
  <c r="A1196" i="1"/>
  <c r="A1208" i="1"/>
  <c r="A1252" i="1"/>
  <c r="A1301" i="1"/>
  <c r="A1364" i="1"/>
  <c r="A1463" i="1"/>
  <c r="A1341" i="1"/>
  <c r="A1404" i="1"/>
  <c r="A1461" i="1"/>
  <c r="A1473" i="1"/>
  <c r="A1413" i="1"/>
  <c r="A1425" i="1"/>
  <c r="E1455" i="1"/>
  <c r="E1206" i="1"/>
  <c r="A1224" i="1"/>
  <c r="A1255" i="1"/>
  <c r="E1286" i="1"/>
  <c r="A1311" i="1"/>
  <c r="E1350" i="1"/>
  <c r="A1374" i="1"/>
  <c r="E1407" i="1"/>
  <c r="E1452" i="1"/>
  <c r="A1213" i="1"/>
  <c r="A1247" i="1"/>
  <c r="A1292" i="1"/>
  <c r="A1304" i="1"/>
  <c r="A1314" i="1"/>
  <c r="E1341" i="1"/>
  <c r="A1356" i="1"/>
  <c r="A1367" i="1"/>
  <c r="A1377" i="1"/>
  <c r="E1404" i="1"/>
  <c r="A1467" i="1"/>
  <c r="A1486" i="1"/>
  <c r="A1179" i="1"/>
  <c r="E1183" i="1"/>
  <c r="A1195" i="1"/>
  <c r="E1199" i="1"/>
  <c r="A1211" i="1"/>
  <c r="E1215" i="1"/>
  <c r="A1227" i="1"/>
  <c r="E1231" i="1"/>
  <c r="A1243" i="1"/>
  <c r="E1247" i="1"/>
  <c r="A1259" i="1"/>
  <c r="E1263" i="1"/>
  <c r="A1275" i="1"/>
  <c r="E1279" i="1"/>
  <c r="A1291" i="1"/>
  <c r="E1295" i="1"/>
  <c r="A1307" i="1"/>
  <c r="E1311" i="1"/>
  <c r="A1323" i="1"/>
  <c r="E1327" i="1"/>
  <c r="A1339" i="1"/>
  <c r="E1343" i="1"/>
  <c r="A1355" i="1"/>
  <c r="A1370" i="1"/>
  <c r="E1374" i="1"/>
  <c r="A1386" i="1"/>
  <c r="E1390" i="1"/>
  <c r="A1402" i="1"/>
  <c r="E1406" i="1"/>
  <c r="A1418" i="1"/>
  <c r="E1422" i="1"/>
  <c r="A1434" i="1"/>
  <c r="E1438" i="1"/>
  <c r="A1450" i="1"/>
  <c r="E1454" i="1"/>
  <c r="A1466" i="1"/>
  <c r="E1470" i="1"/>
  <c r="A1482" i="1"/>
  <c r="E1486" i="1"/>
  <c r="E1229" i="1"/>
  <c r="A1184" i="1"/>
  <c r="A1200" i="1"/>
  <c r="A1216" i="1"/>
  <c r="A1232" i="1"/>
  <c r="A1248" i="1"/>
  <c r="A1264" i="1"/>
  <c r="A1280" i="1"/>
  <c r="A1296" i="1"/>
  <c r="A1312" i="1"/>
  <c r="A1328" i="1"/>
  <c r="A1344" i="1"/>
  <c r="A1359" i="1"/>
  <c r="A1375" i="1"/>
  <c r="A1391" i="1"/>
  <c r="A1182" i="1"/>
  <c r="A1198" i="1"/>
  <c r="A1214" i="1"/>
  <c r="A1230" i="1"/>
  <c r="A1246" i="1"/>
  <c r="A1262" i="1"/>
  <c r="A1278" i="1"/>
  <c r="A1294" i="1"/>
  <c r="A1310" i="1"/>
  <c r="A1326" i="1"/>
  <c r="A1342" i="1"/>
  <c r="A1358" i="1"/>
  <c r="A1373" i="1"/>
  <c r="A1389" i="1"/>
  <c r="A1405" i="1"/>
  <c r="A1421" i="1"/>
  <c r="A1437" i="1"/>
  <c r="A1453" i="1"/>
  <c r="A1469" i="1"/>
  <c r="A1485" i="1"/>
  <c r="E1277" i="1"/>
  <c r="E1197" i="1"/>
  <c r="E1181" i="1"/>
  <c r="E1213" i="1"/>
  <c r="A1187" i="1"/>
  <c r="A1203" i="1"/>
  <c r="A1219" i="1"/>
  <c r="A1235" i="1"/>
  <c r="A1251" i="1"/>
  <c r="A1267" i="1"/>
  <c r="A1283" i="1"/>
  <c r="A1299" i="1"/>
  <c r="E1245" i="1"/>
  <c r="E1261" i="1"/>
  <c r="A1178" i="1"/>
  <c r="A1194" i="1"/>
  <c r="A1210" i="1"/>
  <c r="A1226" i="1"/>
  <c r="A1242" i="1"/>
  <c r="A1258" i="1"/>
  <c r="A1274" i="1"/>
  <c r="A1290" i="1"/>
  <c r="A1306" i="1"/>
  <c r="A1322" i="1"/>
  <c r="A1338" i="1"/>
  <c r="A1354" i="1"/>
  <c r="A1369" i="1"/>
  <c r="A1385" i="1"/>
  <c r="A1401" i="1"/>
  <c r="A1417" i="1"/>
  <c r="A1433" i="1"/>
  <c r="A1449" i="1"/>
  <c r="A1465" i="1"/>
  <c r="A1481" i="1"/>
  <c r="A1497" i="1"/>
  <c r="A1498" i="1"/>
  <c r="A1172" i="1"/>
  <c r="A1171" i="1"/>
  <c r="A1169" i="1"/>
  <c r="A1097" i="1"/>
  <c r="A1113" i="1"/>
  <c r="A1156" i="1"/>
  <c r="A1168" i="1"/>
  <c r="E1156" i="1"/>
  <c r="A1102" i="1"/>
  <c r="A1142" i="1"/>
  <c r="A1143" i="1"/>
  <c r="A1158" i="1"/>
  <c r="A1159" i="1"/>
  <c r="A1144" i="1"/>
  <c r="A1160" i="1"/>
  <c r="A1145" i="1"/>
  <c r="A1161" i="1"/>
  <c r="A1146" i="1"/>
  <c r="A1162" i="1"/>
  <c r="A1131" i="1"/>
  <c r="A1147" i="1"/>
  <c r="A1163" i="1"/>
  <c r="A1132" i="1"/>
  <c r="A1148" i="1"/>
  <c r="A1164" i="1"/>
  <c r="A1133" i="1"/>
  <c r="A1149" i="1"/>
  <c r="A1165" i="1"/>
  <c r="A1134" i="1"/>
  <c r="A1150" i="1"/>
  <c r="A1166" i="1"/>
  <c r="A1135" i="1"/>
  <c r="A1151" i="1"/>
  <c r="A1167" i="1"/>
  <c r="E1168" i="1"/>
  <c r="A1136" i="1"/>
  <c r="A1152" i="1"/>
  <c r="A1137" i="1"/>
  <c r="A1153" i="1"/>
  <c r="A1138" i="1"/>
  <c r="A1154" i="1"/>
  <c r="A1139" i="1"/>
  <c r="A1155" i="1"/>
  <c r="A1140" i="1"/>
  <c r="A1141" i="1"/>
  <c r="A1157" i="1"/>
  <c r="A1118" i="1"/>
  <c r="A1029" i="1"/>
  <c r="A1085" i="1"/>
  <c r="A1041" i="1"/>
  <c r="A1057" i="1"/>
  <c r="A1081" i="1"/>
  <c r="A1073" i="1"/>
  <c r="A1089" i="1"/>
  <c r="A1105" i="1"/>
  <c r="A1065" i="1"/>
  <c r="A1121" i="1"/>
  <c r="A1053" i="1"/>
  <c r="A1054" i="1"/>
  <c r="A1101" i="1"/>
  <c r="A1117" i="1"/>
  <c r="A1030" i="1"/>
  <c r="A1045" i="1"/>
  <c r="A1038" i="1"/>
  <c r="A1031" i="1"/>
  <c r="A1046" i="1"/>
  <c r="A1125" i="1"/>
  <c r="A1037" i="1"/>
  <c r="A1061" i="1"/>
  <c r="A1077" i="1"/>
  <c r="A1093" i="1"/>
  <c r="A1109" i="1"/>
  <c r="A1062" i="1"/>
  <c r="A1078" i="1"/>
  <c r="A1094" i="1"/>
  <c r="A1110" i="1"/>
  <c r="A1034" i="1"/>
  <c r="E1077" i="1"/>
  <c r="E1121" i="1"/>
  <c r="E1102" i="1"/>
  <c r="A1091" i="1"/>
  <c r="E1081" i="1"/>
  <c r="A1063" i="1"/>
  <c r="E1093" i="1"/>
  <c r="E1037" i="1"/>
  <c r="A1039" i="1"/>
  <c r="A1083" i="1"/>
  <c r="E1069" i="1"/>
  <c r="A1032" i="1"/>
  <c r="E1118" i="1"/>
  <c r="A1123" i="1"/>
  <c r="E1034" i="1"/>
  <c r="E1113" i="1"/>
  <c r="A1075" i="1"/>
  <c r="A1079" i="1"/>
  <c r="A1071" i="1"/>
  <c r="E1061" i="1"/>
  <c r="A1115" i="1"/>
  <c r="A1119" i="1"/>
  <c r="E1097" i="1"/>
  <c r="A1107" i="1"/>
  <c r="E1030" i="1"/>
  <c r="E1089" i="1"/>
  <c r="A1051" i="1"/>
  <c r="E1085" i="1"/>
  <c r="A1099" i="1"/>
  <c r="E1073" i="1"/>
  <c r="E1041" i="1"/>
  <c r="E1101" i="1"/>
  <c r="E1045" i="1"/>
  <c r="A1087" i="1"/>
  <c r="E1049" i="1"/>
  <c r="E1094" i="1"/>
  <c r="E1105" i="1"/>
  <c r="E1053" i="1"/>
  <c r="E1109" i="1"/>
  <c r="E1125" i="1"/>
  <c r="A1035" i="1"/>
  <c r="E1057" i="1"/>
  <c r="A1095" i="1"/>
  <c r="A1128" i="1"/>
  <c r="A1043" i="1"/>
  <c r="E1065" i="1"/>
  <c r="E1117" i="1"/>
  <c r="A1047" i="1"/>
  <c r="A1103" i="1"/>
  <c r="A1127" i="1"/>
  <c r="A1055" i="1"/>
  <c r="A1059" i="1"/>
  <c r="A1111" i="1"/>
  <c r="A1067" i="1"/>
  <c r="E1031" i="1"/>
  <c r="A1036" i="1"/>
  <c r="E1038" i="1"/>
  <c r="A1044" i="1"/>
  <c r="E1046" i="1"/>
  <c r="A1052" i="1"/>
  <c r="E1054" i="1"/>
  <c r="A1060" i="1"/>
  <c r="E1062" i="1"/>
  <c r="A1068" i="1"/>
  <c r="E1070" i="1"/>
  <c r="A1076" i="1"/>
  <c r="E1078" i="1"/>
  <c r="A1084" i="1"/>
  <c r="E1086" i="1"/>
  <c r="A1092" i="1"/>
  <c r="A1100" i="1"/>
  <c r="A1108" i="1"/>
  <c r="A1116" i="1"/>
  <c r="A1042" i="1"/>
  <c r="A1050" i="1"/>
  <c r="A1058" i="1"/>
  <c r="A1066" i="1"/>
  <c r="A1074" i="1"/>
  <c r="A1082" i="1"/>
  <c r="A1090" i="1"/>
  <c r="A1098" i="1"/>
  <c r="A1106" i="1"/>
  <c r="A1114" i="1"/>
  <c r="A1122" i="1"/>
  <c r="A1126" i="1"/>
  <c r="A1027" i="1"/>
  <c r="A1033" i="1"/>
  <c r="A1040" i="1"/>
  <c r="A1048" i="1"/>
  <c r="A1056" i="1"/>
  <c r="A1064" i="1"/>
  <c r="A1072" i="1"/>
  <c r="A1080" i="1"/>
  <c r="A1088" i="1"/>
  <c r="A1096" i="1"/>
  <c r="A1104" i="1"/>
  <c r="A1112" i="1"/>
  <c r="A1120" i="1"/>
  <c r="A1124" i="1"/>
  <c r="A1130" i="1"/>
  <c r="E1029" i="1"/>
  <c r="A1129" i="1"/>
  <c r="A1028" i="1"/>
  <c r="A1026" i="1"/>
  <c r="A1025" i="1"/>
  <c r="A1024" i="1"/>
  <c r="A1023" i="1"/>
  <c r="A1022" i="1"/>
  <c r="A996" i="1"/>
  <c r="A1006" i="1"/>
  <c r="A1014" i="1"/>
  <c r="A989" i="1"/>
  <c r="A1005" i="1"/>
  <c r="A1016" i="1"/>
  <c r="A983" i="1"/>
  <c r="A984" i="1"/>
  <c r="A985" i="1"/>
  <c r="A991" i="1"/>
  <c r="A1004" i="1"/>
  <c r="A1000" i="1"/>
  <c r="A1017" i="1"/>
  <c r="A1013" i="1"/>
  <c r="A988" i="1"/>
  <c r="A995" i="1"/>
  <c r="A1001" i="1"/>
  <c r="A990" i="1"/>
  <c r="E1017" i="1"/>
  <c r="E995" i="1"/>
  <c r="A1010" i="1"/>
  <c r="A1018" i="1"/>
  <c r="A1011" i="1"/>
  <c r="E1018" i="1"/>
  <c r="A1015" i="1"/>
  <c r="A1019" i="1"/>
  <c r="A987" i="1"/>
  <c r="A997" i="1"/>
  <c r="E1019" i="1"/>
  <c r="A1012" i="1"/>
  <c r="A1020" i="1"/>
  <c r="A993" i="1"/>
  <c r="A1007" i="1"/>
  <c r="A998" i="1"/>
  <c r="A1021" i="1"/>
  <c r="A994" i="1"/>
  <c r="A1003" i="1"/>
  <c r="E1016" i="1"/>
  <c r="A999" i="1"/>
  <c r="E994" i="1"/>
  <c r="E1010" i="1"/>
  <c r="A992" i="1"/>
  <c r="A1008" i="1"/>
  <c r="A986" i="1"/>
  <c r="A1002" i="1"/>
  <c r="A1009" i="1"/>
  <c r="A975" i="1"/>
  <c r="A977" i="1"/>
  <c r="A970" i="1"/>
  <c r="A978" i="1"/>
  <c r="E978" i="1"/>
  <c r="E970" i="1"/>
  <c r="E977" i="1"/>
  <c r="A973" i="1"/>
  <c r="E973" i="1"/>
  <c r="A981" i="1"/>
  <c r="A974" i="1"/>
  <c r="A971" i="1"/>
  <c r="A979" i="1"/>
  <c r="E975" i="1"/>
  <c r="A976" i="1"/>
  <c r="A969" i="1"/>
  <c r="A967" i="1"/>
  <c r="A980" i="1"/>
  <c r="E981" i="1"/>
  <c r="A968" i="1"/>
  <c r="A972" i="1"/>
  <c r="C641" i="1"/>
  <c r="D641" i="1" s="1"/>
  <c r="B641" i="1"/>
  <c r="E641" i="1" s="1"/>
  <c r="A641" i="1" l="1"/>
  <c r="C966" i="1" l="1"/>
  <c r="D966" i="1" s="1"/>
  <c r="B966" i="1"/>
  <c r="E966" i="1" s="1"/>
  <c r="C965" i="1"/>
  <c r="D965" i="1" s="1"/>
  <c r="B965" i="1"/>
  <c r="E965" i="1" s="1"/>
  <c r="C964" i="1"/>
  <c r="D964" i="1" s="1"/>
  <c r="B964" i="1"/>
  <c r="E964" i="1" s="1"/>
  <c r="C963" i="1"/>
  <c r="D963" i="1" s="1"/>
  <c r="B963" i="1"/>
  <c r="A963" i="1" s="1"/>
  <c r="C962" i="1"/>
  <c r="D962" i="1" s="1"/>
  <c r="B962" i="1"/>
  <c r="A962" i="1" s="1"/>
  <c r="C961" i="1"/>
  <c r="D961" i="1" s="1"/>
  <c r="B961" i="1"/>
  <c r="A961" i="1" s="1"/>
  <c r="C960" i="1"/>
  <c r="D960" i="1" s="1"/>
  <c r="B960" i="1"/>
  <c r="C959" i="1"/>
  <c r="D959" i="1" s="1"/>
  <c r="B959" i="1"/>
  <c r="E959" i="1" s="1"/>
  <c r="C958" i="1"/>
  <c r="D958" i="1" s="1"/>
  <c r="B958" i="1"/>
  <c r="C957" i="1"/>
  <c r="D957" i="1" s="1"/>
  <c r="B957" i="1"/>
  <c r="E957" i="1" s="1"/>
  <c r="C956" i="1"/>
  <c r="D956" i="1" s="1"/>
  <c r="B956" i="1"/>
  <c r="C955" i="1"/>
  <c r="D955" i="1" s="1"/>
  <c r="B955" i="1"/>
  <c r="A955" i="1" s="1"/>
  <c r="C954" i="1"/>
  <c r="D954" i="1" s="1"/>
  <c r="B954" i="1"/>
  <c r="E954" i="1" s="1"/>
  <c r="C953" i="1"/>
  <c r="D953" i="1" s="1"/>
  <c r="B953" i="1"/>
  <c r="A953" i="1" s="1"/>
  <c r="C952" i="1"/>
  <c r="D952" i="1" s="1"/>
  <c r="B952" i="1"/>
  <c r="C951" i="1"/>
  <c r="D951" i="1" s="1"/>
  <c r="B951" i="1"/>
  <c r="E951" i="1" s="1"/>
  <c r="C950" i="1"/>
  <c r="D950" i="1" s="1"/>
  <c r="B950" i="1"/>
  <c r="E950" i="1" s="1"/>
  <c r="C949" i="1"/>
  <c r="D949" i="1" s="1"/>
  <c r="B949" i="1"/>
  <c r="E949" i="1" s="1"/>
  <c r="C948" i="1"/>
  <c r="D948" i="1" s="1"/>
  <c r="B948" i="1"/>
  <c r="E948" i="1" s="1"/>
  <c r="C947" i="1"/>
  <c r="D947" i="1" s="1"/>
  <c r="B947" i="1"/>
  <c r="A947" i="1" s="1"/>
  <c r="C946" i="1"/>
  <c r="D946" i="1" s="1"/>
  <c r="B946" i="1"/>
  <c r="A946" i="1" s="1"/>
  <c r="C945" i="1"/>
  <c r="D945" i="1" s="1"/>
  <c r="B945" i="1"/>
  <c r="A945" i="1" s="1"/>
  <c r="C944" i="1"/>
  <c r="D944" i="1" s="1"/>
  <c r="B944" i="1"/>
  <c r="A944" i="1" s="1"/>
  <c r="C943" i="1"/>
  <c r="D943" i="1" s="1"/>
  <c r="B943" i="1"/>
  <c r="C942" i="1"/>
  <c r="D942" i="1" s="1"/>
  <c r="B942" i="1"/>
  <c r="C941" i="1"/>
  <c r="D941" i="1" s="1"/>
  <c r="B941" i="1"/>
  <c r="C940" i="1"/>
  <c r="D940" i="1" s="1"/>
  <c r="B940" i="1"/>
  <c r="E940" i="1" s="1"/>
  <c r="C939" i="1"/>
  <c r="D939" i="1" s="1"/>
  <c r="B939" i="1"/>
  <c r="A939" i="1" s="1"/>
  <c r="C938" i="1"/>
  <c r="D938" i="1" s="1"/>
  <c r="B938" i="1"/>
  <c r="E938" i="1" s="1"/>
  <c r="C937" i="1"/>
  <c r="D937" i="1" s="1"/>
  <c r="B937" i="1"/>
  <c r="C936" i="1"/>
  <c r="D936" i="1" s="1"/>
  <c r="B936" i="1"/>
  <c r="A936" i="1" s="1"/>
  <c r="C935" i="1"/>
  <c r="D935" i="1" s="1"/>
  <c r="B935" i="1"/>
  <c r="C934" i="1"/>
  <c r="D934" i="1" s="1"/>
  <c r="B934" i="1"/>
  <c r="A934" i="1" s="1"/>
  <c r="C933" i="1"/>
  <c r="D933" i="1" s="1"/>
  <c r="B933" i="1"/>
  <c r="E933" i="1" s="1"/>
  <c r="C932" i="1"/>
  <c r="D932" i="1" s="1"/>
  <c r="B932" i="1"/>
  <c r="E932" i="1" s="1"/>
  <c r="C931" i="1"/>
  <c r="D931" i="1" s="1"/>
  <c r="B931" i="1"/>
  <c r="A931" i="1" s="1"/>
  <c r="C930" i="1"/>
  <c r="D930" i="1" s="1"/>
  <c r="B930" i="1"/>
  <c r="A930" i="1" s="1"/>
  <c r="C929" i="1"/>
  <c r="D929" i="1" s="1"/>
  <c r="B929" i="1"/>
  <c r="A929" i="1" s="1"/>
  <c r="C928" i="1"/>
  <c r="D928" i="1" s="1"/>
  <c r="B928" i="1"/>
  <c r="A928" i="1" s="1"/>
  <c r="C927" i="1"/>
  <c r="D927" i="1" s="1"/>
  <c r="B927" i="1"/>
  <c r="C926" i="1"/>
  <c r="D926" i="1" s="1"/>
  <c r="B926" i="1"/>
  <c r="C925" i="1"/>
  <c r="D925" i="1" s="1"/>
  <c r="B925" i="1"/>
  <c r="E925" i="1" s="1"/>
  <c r="C924" i="1"/>
  <c r="D924" i="1" s="1"/>
  <c r="B924" i="1"/>
  <c r="C923" i="1"/>
  <c r="D923" i="1" s="1"/>
  <c r="B923" i="1"/>
  <c r="A923" i="1" s="1"/>
  <c r="C922" i="1"/>
  <c r="D922" i="1" s="1"/>
  <c r="B922" i="1"/>
  <c r="A922" i="1" s="1"/>
  <c r="C921" i="1"/>
  <c r="D921" i="1" s="1"/>
  <c r="B921" i="1"/>
  <c r="C920" i="1"/>
  <c r="D920" i="1" s="1"/>
  <c r="B920" i="1"/>
  <c r="E920" i="1" s="1"/>
  <c r="C919" i="1"/>
  <c r="D919" i="1" s="1"/>
  <c r="B919" i="1"/>
  <c r="C918" i="1"/>
  <c r="D918" i="1" s="1"/>
  <c r="B918" i="1"/>
  <c r="E918" i="1" s="1"/>
  <c r="C917" i="1"/>
  <c r="D917" i="1" s="1"/>
  <c r="B917" i="1"/>
  <c r="A917" i="1" s="1"/>
  <c r="C916" i="1"/>
  <c r="D916" i="1" s="1"/>
  <c r="B916" i="1"/>
  <c r="E916" i="1" s="1"/>
  <c r="C915" i="1"/>
  <c r="D915" i="1" s="1"/>
  <c r="B915" i="1"/>
  <c r="C914" i="1"/>
  <c r="D914" i="1" s="1"/>
  <c r="B914" i="1"/>
  <c r="A914" i="1" s="1"/>
  <c r="C913" i="1"/>
  <c r="D913" i="1" s="1"/>
  <c r="B913" i="1"/>
  <c r="C912" i="1"/>
  <c r="D912" i="1" s="1"/>
  <c r="B912" i="1"/>
  <c r="E912" i="1" s="1"/>
  <c r="C911" i="1"/>
  <c r="D911" i="1" s="1"/>
  <c r="B911" i="1"/>
  <c r="C910" i="1"/>
  <c r="D910" i="1" s="1"/>
  <c r="B910" i="1"/>
  <c r="A910" i="1" s="1"/>
  <c r="C909" i="1"/>
  <c r="D909" i="1" s="1"/>
  <c r="B909" i="1"/>
  <c r="A909" i="1" s="1"/>
  <c r="C908" i="1"/>
  <c r="D908" i="1" s="1"/>
  <c r="B908" i="1"/>
  <c r="A908" i="1" s="1"/>
  <c r="C907" i="1"/>
  <c r="D907" i="1" s="1"/>
  <c r="B907" i="1"/>
  <c r="C906" i="1"/>
  <c r="D906" i="1" s="1"/>
  <c r="B906" i="1"/>
  <c r="A906" i="1" s="1"/>
  <c r="C905" i="1"/>
  <c r="D905" i="1" s="1"/>
  <c r="B905" i="1"/>
  <c r="C904" i="1"/>
  <c r="D904" i="1" s="1"/>
  <c r="B904" i="1"/>
  <c r="E904" i="1" s="1"/>
  <c r="C903" i="1"/>
  <c r="D903" i="1" s="1"/>
  <c r="B903" i="1"/>
  <c r="C902" i="1"/>
  <c r="D902" i="1" s="1"/>
  <c r="B902" i="1"/>
  <c r="E902" i="1" s="1"/>
  <c r="C901" i="1"/>
  <c r="D901" i="1" s="1"/>
  <c r="B901" i="1"/>
  <c r="A901" i="1" s="1"/>
  <c r="C900" i="1"/>
  <c r="D900" i="1" s="1"/>
  <c r="B900" i="1"/>
  <c r="E900" i="1" s="1"/>
  <c r="C899" i="1"/>
  <c r="D899" i="1" s="1"/>
  <c r="B899" i="1"/>
  <c r="A899" i="1" s="1"/>
  <c r="C898" i="1"/>
  <c r="D898" i="1" s="1"/>
  <c r="B898" i="1"/>
  <c r="A898" i="1" s="1"/>
  <c r="C897" i="1"/>
  <c r="D897" i="1" s="1"/>
  <c r="B897" i="1"/>
  <c r="C896" i="1"/>
  <c r="D896" i="1" s="1"/>
  <c r="B896" i="1"/>
  <c r="A896" i="1" s="1"/>
  <c r="C895" i="1"/>
  <c r="D895" i="1" s="1"/>
  <c r="B895" i="1"/>
  <c r="E895" i="1" s="1"/>
  <c r="C894" i="1"/>
  <c r="D894" i="1" s="1"/>
  <c r="B894" i="1"/>
  <c r="E894" i="1" s="1"/>
  <c r="C893" i="1"/>
  <c r="D893" i="1" s="1"/>
  <c r="B893" i="1"/>
  <c r="A893" i="1" s="1"/>
  <c r="C892" i="1"/>
  <c r="D892" i="1" s="1"/>
  <c r="B892" i="1"/>
  <c r="A892" i="1" s="1"/>
  <c r="C891" i="1"/>
  <c r="D891" i="1" s="1"/>
  <c r="B891" i="1"/>
  <c r="A891" i="1" s="1"/>
  <c r="C890" i="1"/>
  <c r="D890" i="1" s="1"/>
  <c r="B890" i="1"/>
  <c r="A890" i="1" s="1"/>
  <c r="C889" i="1"/>
  <c r="D889" i="1" s="1"/>
  <c r="B889" i="1"/>
  <c r="C888" i="1"/>
  <c r="D888" i="1" s="1"/>
  <c r="B888" i="1"/>
  <c r="E888" i="1" s="1"/>
  <c r="C887" i="1"/>
  <c r="D887" i="1" s="1"/>
  <c r="B887" i="1"/>
  <c r="E887" i="1" s="1"/>
  <c r="C886" i="1"/>
  <c r="D886" i="1" s="1"/>
  <c r="B886" i="1"/>
  <c r="E886" i="1" s="1"/>
  <c r="C885" i="1"/>
  <c r="D885" i="1" s="1"/>
  <c r="B885" i="1"/>
  <c r="A885" i="1" s="1"/>
  <c r="C884" i="1"/>
  <c r="D884" i="1" s="1"/>
  <c r="B884" i="1"/>
  <c r="E884" i="1" s="1"/>
  <c r="C883" i="1"/>
  <c r="D883" i="1" s="1"/>
  <c r="B883" i="1"/>
  <c r="A883" i="1" s="1"/>
  <c r="C882" i="1"/>
  <c r="D882" i="1" s="1"/>
  <c r="B882" i="1"/>
  <c r="A882" i="1" s="1"/>
  <c r="C881" i="1"/>
  <c r="D881" i="1" s="1"/>
  <c r="B881" i="1"/>
  <c r="C880" i="1"/>
  <c r="D880" i="1" s="1"/>
  <c r="B880" i="1"/>
  <c r="A880" i="1" s="1"/>
  <c r="C879" i="1"/>
  <c r="D879" i="1" s="1"/>
  <c r="B879" i="1"/>
  <c r="C878" i="1"/>
  <c r="D878" i="1" s="1"/>
  <c r="B878" i="1"/>
  <c r="A878" i="1" s="1"/>
  <c r="C877" i="1"/>
  <c r="D877" i="1" s="1"/>
  <c r="B877" i="1"/>
  <c r="A877" i="1" s="1"/>
  <c r="C876" i="1"/>
  <c r="D876" i="1" s="1"/>
  <c r="B876" i="1"/>
  <c r="C875" i="1"/>
  <c r="D875" i="1" s="1"/>
  <c r="B875" i="1"/>
  <c r="C874" i="1"/>
  <c r="D874" i="1" s="1"/>
  <c r="B874" i="1"/>
  <c r="A874" i="1" s="1"/>
  <c r="C873" i="1"/>
  <c r="D873" i="1" s="1"/>
  <c r="B873" i="1"/>
  <c r="C872" i="1"/>
  <c r="D872" i="1" s="1"/>
  <c r="B872" i="1"/>
  <c r="E872" i="1" s="1"/>
  <c r="C871" i="1"/>
  <c r="D871" i="1" s="1"/>
  <c r="B871" i="1"/>
  <c r="E871" i="1" s="1"/>
  <c r="C870" i="1"/>
  <c r="D870" i="1" s="1"/>
  <c r="B870" i="1"/>
  <c r="E870" i="1" s="1"/>
  <c r="C869" i="1"/>
  <c r="D869" i="1" s="1"/>
  <c r="B869" i="1"/>
  <c r="A869" i="1" s="1"/>
  <c r="C868" i="1"/>
  <c r="D868" i="1" s="1"/>
  <c r="B868" i="1"/>
  <c r="E868" i="1" s="1"/>
  <c r="C867" i="1"/>
  <c r="D867" i="1" s="1"/>
  <c r="B867" i="1"/>
  <c r="C866" i="1"/>
  <c r="D866" i="1" s="1"/>
  <c r="B866" i="1"/>
  <c r="A866" i="1" s="1"/>
  <c r="C865" i="1"/>
  <c r="D865" i="1" s="1"/>
  <c r="B865" i="1"/>
  <c r="C864" i="1"/>
  <c r="D864" i="1" s="1"/>
  <c r="B864" i="1"/>
  <c r="A864" i="1" s="1"/>
  <c r="C863" i="1"/>
  <c r="D863" i="1" s="1"/>
  <c r="B863" i="1"/>
  <c r="E863" i="1" s="1"/>
  <c r="C862" i="1"/>
  <c r="D862" i="1" s="1"/>
  <c r="B862" i="1"/>
  <c r="A862" i="1" s="1"/>
  <c r="C861" i="1"/>
  <c r="D861" i="1" s="1"/>
  <c r="B861" i="1"/>
  <c r="A861" i="1" s="1"/>
  <c r="C860" i="1"/>
  <c r="D860" i="1" s="1"/>
  <c r="B860" i="1"/>
  <c r="C859" i="1"/>
  <c r="D859" i="1" s="1"/>
  <c r="B859" i="1"/>
  <c r="A859" i="1" s="1"/>
  <c r="C858" i="1"/>
  <c r="D858" i="1" s="1"/>
  <c r="B858" i="1"/>
  <c r="C857" i="1"/>
  <c r="D857" i="1" s="1"/>
  <c r="B857" i="1"/>
  <c r="C856" i="1"/>
  <c r="D856" i="1" s="1"/>
  <c r="B856" i="1"/>
  <c r="E856" i="1" s="1"/>
  <c r="C855" i="1"/>
  <c r="D855" i="1" s="1"/>
  <c r="B855" i="1"/>
  <c r="E855" i="1" s="1"/>
  <c r="C854" i="1"/>
  <c r="D854" i="1" s="1"/>
  <c r="B854" i="1"/>
  <c r="A854" i="1" s="1"/>
  <c r="C853" i="1"/>
  <c r="D853" i="1" s="1"/>
  <c r="B853" i="1"/>
  <c r="A853" i="1" s="1"/>
  <c r="C852" i="1"/>
  <c r="D852" i="1" s="1"/>
  <c r="B852" i="1"/>
  <c r="E852" i="1" s="1"/>
  <c r="C851" i="1"/>
  <c r="D851" i="1" s="1"/>
  <c r="B851" i="1"/>
  <c r="A851" i="1" s="1"/>
  <c r="C850" i="1"/>
  <c r="D850" i="1" s="1"/>
  <c r="B850" i="1"/>
  <c r="A850" i="1" s="1"/>
  <c r="C849" i="1"/>
  <c r="D849" i="1" s="1"/>
  <c r="B849" i="1"/>
  <c r="C848" i="1"/>
  <c r="D848" i="1" s="1"/>
  <c r="B848" i="1"/>
  <c r="E848" i="1" s="1"/>
  <c r="C847" i="1"/>
  <c r="D847" i="1" s="1"/>
  <c r="B847" i="1"/>
  <c r="C846" i="1"/>
  <c r="D846" i="1" s="1"/>
  <c r="B846" i="1"/>
  <c r="E846" i="1" s="1"/>
  <c r="C845" i="1"/>
  <c r="D845" i="1" s="1"/>
  <c r="B845" i="1"/>
  <c r="A845" i="1" s="1"/>
  <c r="C844" i="1"/>
  <c r="D844" i="1" s="1"/>
  <c r="B844" i="1"/>
  <c r="E844" i="1" s="1"/>
  <c r="C843" i="1"/>
  <c r="D843" i="1" s="1"/>
  <c r="B843" i="1"/>
  <c r="C842" i="1"/>
  <c r="D842" i="1" s="1"/>
  <c r="B842" i="1"/>
  <c r="A842" i="1" s="1"/>
  <c r="C841" i="1"/>
  <c r="D841" i="1" s="1"/>
  <c r="B841" i="1"/>
  <c r="C840" i="1"/>
  <c r="D840" i="1" s="1"/>
  <c r="B840" i="1"/>
  <c r="E840" i="1" s="1"/>
  <c r="C839" i="1"/>
  <c r="D839" i="1" s="1"/>
  <c r="B839" i="1"/>
  <c r="E839" i="1" s="1"/>
  <c r="C838" i="1"/>
  <c r="D838" i="1" s="1"/>
  <c r="B838" i="1"/>
  <c r="E838" i="1" s="1"/>
  <c r="C837" i="1"/>
  <c r="D837" i="1" s="1"/>
  <c r="B837" i="1"/>
  <c r="A837" i="1" s="1"/>
  <c r="C836" i="1"/>
  <c r="D836" i="1" s="1"/>
  <c r="B836" i="1"/>
  <c r="E836" i="1" s="1"/>
  <c r="C835" i="1"/>
  <c r="D835" i="1" s="1"/>
  <c r="B835" i="1"/>
  <c r="A835" i="1" s="1"/>
  <c r="C834" i="1"/>
  <c r="D834" i="1" s="1"/>
  <c r="B834" i="1"/>
  <c r="A834" i="1" s="1"/>
  <c r="C833" i="1"/>
  <c r="D833" i="1" s="1"/>
  <c r="B833" i="1"/>
  <c r="C832" i="1"/>
  <c r="D832" i="1" s="1"/>
  <c r="B832" i="1"/>
  <c r="A832" i="1" s="1"/>
  <c r="C831" i="1"/>
  <c r="D831" i="1" s="1"/>
  <c r="B831" i="1"/>
  <c r="E831" i="1" s="1"/>
  <c r="C830" i="1"/>
  <c r="D830" i="1" s="1"/>
  <c r="B830" i="1"/>
  <c r="E830" i="1" s="1"/>
  <c r="C829" i="1"/>
  <c r="D829" i="1" s="1"/>
  <c r="B829" i="1"/>
  <c r="A829" i="1" s="1"/>
  <c r="C828" i="1"/>
  <c r="D828" i="1" s="1"/>
  <c r="B828" i="1"/>
  <c r="E828" i="1" s="1"/>
  <c r="C827" i="1"/>
  <c r="D827" i="1" s="1"/>
  <c r="B827" i="1"/>
  <c r="A827" i="1" s="1"/>
  <c r="C826" i="1"/>
  <c r="D826" i="1" s="1"/>
  <c r="B826" i="1"/>
  <c r="C825" i="1"/>
  <c r="D825" i="1" s="1"/>
  <c r="B825" i="1"/>
  <c r="C824" i="1"/>
  <c r="D824" i="1" s="1"/>
  <c r="B824" i="1"/>
  <c r="E824" i="1" s="1"/>
  <c r="C823" i="1"/>
  <c r="D823" i="1" s="1"/>
  <c r="B823" i="1"/>
  <c r="E823" i="1" s="1"/>
  <c r="C822" i="1"/>
  <c r="D822" i="1" s="1"/>
  <c r="B822" i="1"/>
  <c r="A822" i="1" s="1"/>
  <c r="C821" i="1"/>
  <c r="D821" i="1" s="1"/>
  <c r="B821" i="1"/>
  <c r="A821" i="1" s="1"/>
  <c r="C820" i="1"/>
  <c r="D820" i="1" s="1"/>
  <c r="B820" i="1"/>
  <c r="E820" i="1" s="1"/>
  <c r="C819" i="1"/>
  <c r="D819" i="1" s="1"/>
  <c r="B819" i="1"/>
  <c r="A819" i="1" s="1"/>
  <c r="C818" i="1"/>
  <c r="D818" i="1" s="1"/>
  <c r="B818" i="1"/>
  <c r="A818" i="1" s="1"/>
  <c r="C817" i="1"/>
  <c r="D817" i="1" s="1"/>
  <c r="B817" i="1"/>
  <c r="C816" i="1"/>
  <c r="D816" i="1" s="1"/>
  <c r="B816" i="1"/>
  <c r="E816" i="1" s="1"/>
  <c r="C815" i="1"/>
  <c r="D815" i="1" s="1"/>
  <c r="B815" i="1"/>
  <c r="C814" i="1"/>
  <c r="D814" i="1" s="1"/>
  <c r="B814" i="1"/>
  <c r="E814" i="1" s="1"/>
  <c r="C813" i="1"/>
  <c r="D813" i="1" s="1"/>
  <c r="B813" i="1"/>
  <c r="A813" i="1" s="1"/>
  <c r="C812" i="1"/>
  <c r="D812" i="1" s="1"/>
  <c r="B812" i="1"/>
  <c r="A812" i="1" s="1"/>
  <c r="C811" i="1"/>
  <c r="D811" i="1" s="1"/>
  <c r="B811" i="1"/>
  <c r="C810" i="1"/>
  <c r="D810" i="1" s="1"/>
  <c r="B810" i="1"/>
  <c r="A810" i="1" s="1"/>
  <c r="C809" i="1"/>
  <c r="D809" i="1" s="1"/>
  <c r="B809" i="1"/>
  <c r="C808" i="1"/>
  <c r="D808" i="1" s="1"/>
  <c r="B808" i="1"/>
  <c r="E808" i="1" s="1"/>
  <c r="C807" i="1"/>
  <c r="D807" i="1" s="1"/>
  <c r="B807" i="1"/>
  <c r="E807" i="1" s="1"/>
  <c r="C806" i="1"/>
  <c r="D806" i="1" s="1"/>
  <c r="B806" i="1"/>
  <c r="A806" i="1" s="1"/>
  <c r="C805" i="1"/>
  <c r="D805" i="1" s="1"/>
  <c r="B805" i="1"/>
  <c r="A805" i="1" s="1"/>
  <c r="C804" i="1"/>
  <c r="D804" i="1" s="1"/>
  <c r="B804" i="1"/>
  <c r="E804" i="1" s="1"/>
  <c r="C803" i="1"/>
  <c r="D803" i="1" s="1"/>
  <c r="B803" i="1"/>
  <c r="A803" i="1" s="1"/>
  <c r="C802" i="1"/>
  <c r="D802" i="1" s="1"/>
  <c r="B802" i="1"/>
  <c r="A802" i="1" s="1"/>
  <c r="C801" i="1"/>
  <c r="D801" i="1" s="1"/>
  <c r="B801" i="1"/>
  <c r="C800" i="1"/>
  <c r="D800" i="1" s="1"/>
  <c r="B800" i="1"/>
  <c r="E800" i="1" s="1"/>
  <c r="C799" i="1"/>
  <c r="D799" i="1" s="1"/>
  <c r="B799" i="1"/>
  <c r="C798" i="1"/>
  <c r="D798" i="1" s="1"/>
  <c r="B798" i="1"/>
  <c r="A798" i="1" s="1"/>
  <c r="C797" i="1"/>
  <c r="D797" i="1" s="1"/>
  <c r="B797" i="1"/>
  <c r="A797" i="1" s="1"/>
  <c r="C796" i="1"/>
  <c r="D796" i="1" s="1"/>
  <c r="B796" i="1"/>
  <c r="A796" i="1" s="1"/>
  <c r="C795" i="1"/>
  <c r="D795" i="1" s="1"/>
  <c r="B795" i="1"/>
  <c r="A795" i="1" s="1"/>
  <c r="C794" i="1"/>
  <c r="D794" i="1" s="1"/>
  <c r="B794" i="1"/>
  <c r="C793" i="1"/>
  <c r="D793" i="1" s="1"/>
  <c r="B793" i="1"/>
  <c r="C792" i="1"/>
  <c r="D792" i="1" s="1"/>
  <c r="B792" i="1"/>
  <c r="C791" i="1"/>
  <c r="D791" i="1" s="1"/>
  <c r="B791" i="1"/>
  <c r="E791" i="1" s="1"/>
  <c r="C790" i="1"/>
  <c r="D790" i="1" s="1"/>
  <c r="B790" i="1"/>
  <c r="C789" i="1"/>
  <c r="D789" i="1" s="1"/>
  <c r="B789" i="1"/>
  <c r="A789" i="1" s="1"/>
  <c r="C788" i="1"/>
  <c r="D788" i="1" s="1"/>
  <c r="B788" i="1"/>
  <c r="E788" i="1" s="1"/>
  <c r="C787" i="1"/>
  <c r="D787" i="1" s="1"/>
  <c r="B787" i="1"/>
  <c r="A787" i="1" s="1"/>
  <c r="C786" i="1"/>
  <c r="D786" i="1" s="1"/>
  <c r="B786" i="1"/>
  <c r="A786" i="1" s="1"/>
  <c r="C785" i="1"/>
  <c r="D785" i="1" s="1"/>
  <c r="B785" i="1"/>
  <c r="C784" i="1"/>
  <c r="D784" i="1" s="1"/>
  <c r="B784" i="1"/>
  <c r="E784" i="1" s="1"/>
  <c r="C783" i="1"/>
  <c r="D783" i="1" s="1"/>
  <c r="B783" i="1"/>
  <c r="C782" i="1"/>
  <c r="D782" i="1" s="1"/>
  <c r="B782" i="1"/>
  <c r="C781" i="1"/>
  <c r="D781" i="1" s="1"/>
  <c r="B781" i="1"/>
  <c r="A781" i="1" s="1"/>
  <c r="C780" i="1"/>
  <c r="D780" i="1" s="1"/>
  <c r="B780" i="1"/>
  <c r="E780" i="1" s="1"/>
  <c r="C779" i="1"/>
  <c r="D779" i="1" s="1"/>
  <c r="B779" i="1"/>
  <c r="A779" i="1" s="1"/>
  <c r="C778" i="1"/>
  <c r="D778" i="1" s="1"/>
  <c r="B778" i="1"/>
  <c r="A778" i="1" s="1"/>
  <c r="C777" i="1"/>
  <c r="D777" i="1" s="1"/>
  <c r="B777" i="1"/>
  <c r="C776" i="1"/>
  <c r="D776" i="1" s="1"/>
  <c r="B776" i="1"/>
  <c r="A776" i="1" s="1"/>
  <c r="C775" i="1"/>
  <c r="D775" i="1" s="1"/>
  <c r="B775" i="1"/>
  <c r="E775" i="1" s="1"/>
  <c r="C774" i="1"/>
  <c r="D774" i="1" s="1"/>
  <c r="B774" i="1"/>
  <c r="C773" i="1"/>
  <c r="D773" i="1" s="1"/>
  <c r="B773" i="1"/>
  <c r="C772" i="1"/>
  <c r="D772" i="1" s="1"/>
  <c r="B772" i="1"/>
  <c r="E772" i="1" s="1"/>
  <c r="C771" i="1"/>
  <c r="D771" i="1" s="1"/>
  <c r="B771" i="1"/>
  <c r="A771" i="1" s="1"/>
  <c r="C770" i="1"/>
  <c r="D770" i="1" s="1"/>
  <c r="B770" i="1"/>
  <c r="E770" i="1" s="1"/>
  <c r="C769" i="1"/>
  <c r="D769" i="1" s="1"/>
  <c r="B769" i="1"/>
  <c r="C768" i="1"/>
  <c r="D768" i="1" s="1"/>
  <c r="B768" i="1"/>
  <c r="E768" i="1" s="1"/>
  <c r="C767" i="1"/>
  <c r="D767" i="1" s="1"/>
  <c r="B767" i="1"/>
  <c r="C766" i="1"/>
  <c r="D766" i="1" s="1"/>
  <c r="B766" i="1"/>
  <c r="C765" i="1"/>
  <c r="D765" i="1" s="1"/>
  <c r="B765" i="1"/>
  <c r="C764" i="1"/>
  <c r="D764" i="1" s="1"/>
  <c r="B764" i="1"/>
  <c r="E764" i="1" s="1"/>
  <c r="C763" i="1"/>
  <c r="D763" i="1" s="1"/>
  <c r="B763" i="1"/>
  <c r="C762" i="1"/>
  <c r="D762" i="1" s="1"/>
  <c r="B762" i="1"/>
  <c r="C761" i="1"/>
  <c r="D761" i="1" s="1"/>
  <c r="B761" i="1"/>
  <c r="C760" i="1"/>
  <c r="D760" i="1" s="1"/>
  <c r="B760" i="1"/>
  <c r="C759" i="1"/>
  <c r="D759" i="1" s="1"/>
  <c r="B759" i="1"/>
  <c r="E759" i="1" s="1"/>
  <c r="C758" i="1"/>
  <c r="D758" i="1" s="1"/>
  <c r="B758" i="1"/>
  <c r="C757" i="1"/>
  <c r="D757" i="1" s="1"/>
  <c r="B757" i="1"/>
  <c r="C756" i="1"/>
  <c r="D756" i="1" s="1"/>
  <c r="B756" i="1"/>
  <c r="E756" i="1" s="1"/>
  <c r="C755" i="1"/>
  <c r="D755" i="1" s="1"/>
  <c r="B755" i="1"/>
  <c r="A755" i="1" s="1"/>
  <c r="C754" i="1"/>
  <c r="D754" i="1" s="1"/>
  <c r="B754" i="1"/>
  <c r="E754" i="1" s="1"/>
  <c r="C753" i="1"/>
  <c r="D753" i="1" s="1"/>
  <c r="B753" i="1"/>
  <c r="C752" i="1"/>
  <c r="D752" i="1" s="1"/>
  <c r="B752" i="1"/>
  <c r="A752" i="1" s="1"/>
  <c r="C751" i="1"/>
  <c r="D751" i="1" s="1"/>
  <c r="B751" i="1"/>
  <c r="C750" i="1"/>
  <c r="D750" i="1" s="1"/>
  <c r="B750" i="1"/>
  <c r="C749" i="1"/>
  <c r="D749" i="1" s="1"/>
  <c r="B749" i="1"/>
  <c r="C748" i="1"/>
  <c r="D748" i="1" s="1"/>
  <c r="B748" i="1"/>
  <c r="E748" i="1" s="1"/>
  <c r="C747" i="1"/>
  <c r="D747" i="1" s="1"/>
  <c r="B747" i="1"/>
  <c r="A747" i="1" s="1"/>
  <c r="C746" i="1"/>
  <c r="D746" i="1" s="1"/>
  <c r="B746" i="1"/>
  <c r="E746" i="1" s="1"/>
  <c r="C745" i="1"/>
  <c r="D745" i="1" s="1"/>
  <c r="B745" i="1"/>
  <c r="E745" i="1" s="1"/>
  <c r="C744" i="1"/>
  <c r="D744" i="1" s="1"/>
  <c r="B744" i="1"/>
  <c r="E744" i="1" s="1"/>
  <c r="C743" i="1"/>
  <c r="D743" i="1" s="1"/>
  <c r="B743" i="1"/>
  <c r="E743" i="1" s="1"/>
  <c r="C742" i="1"/>
  <c r="D742" i="1" s="1"/>
  <c r="B742" i="1"/>
  <c r="E742" i="1" s="1"/>
  <c r="C741" i="1"/>
  <c r="D741" i="1" s="1"/>
  <c r="B741" i="1"/>
  <c r="C740" i="1"/>
  <c r="D740" i="1" s="1"/>
  <c r="B740" i="1"/>
  <c r="A740" i="1" s="1"/>
  <c r="C739" i="1"/>
  <c r="D739" i="1" s="1"/>
  <c r="B739" i="1"/>
  <c r="A739" i="1" s="1"/>
  <c r="C738" i="1"/>
  <c r="D738" i="1" s="1"/>
  <c r="B738" i="1"/>
  <c r="A738" i="1" s="1"/>
  <c r="C737" i="1"/>
  <c r="D737" i="1" s="1"/>
  <c r="B737" i="1"/>
  <c r="E737" i="1" s="1"/>
  <c r="C736" i="1"/>
  <c r="D736" i="1" s="1"/>
  <c r="B736" i="1"/>
  <c r="E736" i="1" s="1"/>
  <c r="C735" i="1"/>
  <c r="D735" i="1" s="1"/>
  <c r="B735" i="1"/>
  <c r="A735" i="1" s="1"/>
  <c r="C734" i="1"/>
  <c r="D734" i="1" s="1"/>
  <c r="B734" i="1"/>
  <c r="E734" i="1" s="1"/>
  <c r="C733" i="1"/>
  <c r="D733" i="1" s="1"/>
  <c r="B733" i="1"/>
  <c r="A733" i="1" s="1"/>
  <c r="C732" i="1"/>
  <c r="D732" i="1" s="1"/>
  <c r="B732" i="1"/>
  <c r="A732" i="1" s="1"/>
  <c r="C731" i="1"/>
  <c r="D731" i="1" s="1"/>
  <c r="B731" i="1"/>
  <c r="A731" i="1" s="1"/>
  <c r="C730" i="1"/>
  <c r="D730" i="1" s="1"/>
  <c r="B730" i="1"/>
  <c r="A730" i="1" s="1"/>
  <c r="C729" i="1"/>
  <c r="D729" i="1" s="1"/>
  <c r="B729" i="1"/>
  <c r="E729" i="1" s="1"/>
  <c r="C728" i="1"/>
  <c r="D728" i="1" s="1"/>
  <c r="B728" i="1"/>
  <c r="E728" i="1" s="1"/>
  <c r="C727" i="1"/>
  <c r="D727" i="1" s="1"/>
  <c r="B727" i="1"/>
  <c r="E727" i="1" s="1"/>
  <c r="C726" i="1"/>
  <c r="D726" i="1" s="1"/>
  <c r="B726" i="1"/>
  <c r="E726" i="1" s="1"/>
  <c r="C725" i="1"/>
  <c r="D725" i="1" s="1"/>
  <c r="B725" i="1"/>
  <c r="C724" i="1"/>
  <c r="D724" i="1" s="1"/>
  <c r="B724" i="1"/>
  <c r="A724" i="1" s="1"/>
  <c r="C723" i="1"/>
  <c r="D723" i="1" s="1"/>
  <c r="B723" i="1"/>
  <c r="A723" i="1" s="1"/>
  <c r="C722" i="1"/>
  <c r="D722" i="1" s="1"/>
  <c r="B722" i="1"/>
  <c r="A722" i="1" s="1"/>
  <c r="C721" i="1"/>
  <c r="D721" i="1" s="1"/>
  <c r="B721" i="1"/>
  <c r="E721" i="1" s="1"/>
  <c r="C720" i="1"/>
  <c r="D720" i="1" s="1"/>
  <c r="B720" i="1"/>
  <c r="E720" i="1" s="1"/>
  <c r="C719" i="1"/>
  <c r="D719" i="1" s="1"/>
  <c r="B719" i="1"/>
  <c r="E719" i="1" s="1"/>
  <c r="C718" i="1"/>
  <c r="D718" i="1" s="1"/>
  <c r="B718" i="1"/>
  <c r="E718" i="1" s="1"/>
  <c r="C717" i="1"/>
  <c r="D717" i="1" s="1"/>
  <c r="B717" i="1"/>
  <c r="C716" i="1"/>
  <c r="D716" i="1" s="1"/>
  <c r="B716" i="1"/>
  <c r="A716" i="1" s="1"/>
  <c r="C715" i="1"/>
  <c r="D715" i="1" s="1"/>
  <c r="B715" i="1"/>
  <c r="A715" i="1" s="1"/>
  <c r="C714" i="1"/>
  <c r="D714" i="1" s="1"/>
  <c r="B714" i="1"/>
  <c r="A714" i="1" s="1"/>
  <c r="C713" i="1"/>
  <c r="D713" i="1" s="1"/>
  <c r="B713" i="1"/>
  <c r="E713" i="1" s="1"/>
  <c r="C712" i="1"/>
  <c r="D712" i="1" s="1"/>
  <c r="B712" i="1"/>
  <c r="E712" i="1" s="1"/>
  <c r="C711" i="1"/>
  <c r="D711" i="1" s="1"/>
  <c r="B711" i="1"/>
  <c r="E711" i="1" s="1"/>
  <c r="C710" i="1"/>
  <c r="D710" i="1" s="1"/>
  <c r="B710" i="1"/>
  <c r="E710" i="1" s="1"/>
  <c r="C709" i="1"/>
  <c r="D709" i="1" s="1"/>
  <c r="B709" i="1"/>
  <c r="A709" i="1" s="1"/>
  <c r="C708" i="1"/>
  <c r="D708" i="1" s="1"/>
  <c r="B708" i="1"/>
  <c r="A708" i="1" s="1"/>
  <c r="C707" i="1"/>
  <c r="D707" i="1" s="1"/>
  <c r="B707" i="1"/>
  <c r="C706" i="1"/>
  <c r="D706" i="1" s="1"/>
  <c r="B706" i="1"/>
  <c r="A706" i="1" s="1"/>
  <c r="C705" i="1"/>
  <c r="D705" i="1" s="1"/>
  <c r="B705" i="1"/>
  <c r="E705" i="1" s="1"/>
  <c r="C704" i="1"/>
  <c r="D704" i="1" s="1"/>
  <c r="B704" i="1"/>
  <c r="E704" i="1" s="1"/>
  <c r="C703" i="1"/>
  <c r="D703" i="1" s="1"/>
  <c r="B703" i="1"/>
  <c r="E703" i="1" s="1"/>
  <c r="C702" i="1"/>
  <c r="D702" i="1" s="1"/>
  <c r="B702" i="1"/>
  <c r="E702" i="1" s="1"/>
  <c r="C701" i="1"/>
  <c r="D701" i="1" s="1"/>
  <c r="B701" i="1"/>
  <c r="E701" i="1" s="1"/>
  <c r="C700" i="1"/>
  <c r="D700" i="1" s="1"/>
  <c r="B700" i="1"/>
  <c r="A700" i="1" s="1"/>
  <c r="C699" i="1"/>
  <c r="D699" i="1" s="1"/>
  <c r="B699" i="1"/>
  <c r="A699" i="1" s="1"/>
  <c r="C698" i="1"/>
  <c r="D698" i="1" s="1"/>
  <c r="B698" i="1"/>
  <c r="A698" i="1" s="1"/>
  <c r="C697" i="1"/>
  <c r="D697" i="1" s="1"/>
  <c r="B697" i="1"/>
  <c r="E697" i="1" s="1"/>
  <c r="C696" i="1"/>
  <c r="D696" i="1" s="1"/>
  <c r="B696" i="1"/>
  <c r="E696" i="1" s="1"/>
  <c r="C695" i="1"/>
  <c r="D695" i="1" s="1"/>
  <c r="B695" i="1"/>
  <c r="C694" i="1"/>
  <c r="D694" i="1" s="1"/>
  <c r="B694" i="1"/>
  <c r="C693" i="1"/>
  <c r="D693" i="1" s="1"/>
  <c r="B693" i="1"/>
  <c r="E693" i="1" s="1"/>
  <c r="C692" i="1"/>
  <c r="D692" i="1" s="1"/>
  <c r="B692" i="1"/>
  <c r="A692" i="1" s="1"/>
  <c r="C691" i="1"/>
  <c r="D691" i="1" s="1"/>
  <c r="B691" i="1"/>
  <c r="A691" i="1" s="1"/>
  <c r="C690" i="1"/>
  <c r="D690" i="1" s="1"/>
  <c r="B690" i="1"/>
  <c r="A690" i="1" s="1"/>
  <c r="C689" i="1"/>
  <c r="D689" i="1" s="1"/>
  <c r="B689" i="1"/>
  <c r="E689" i="1" s="1"/>
  <c r="C688" i="1"/>
  <c r="D688" i="1" s="1"/>
  <c r="B688" i="1"/>
  <c r="E688" i="1" s="1"/>
  <c r="C687" i="1"/>
  <c r="D687" i="1" s="1"/>
  <c r="B687" i="1"/>
  <c r="E687" i="1" s="1"/>
  <c r="C686" i="1"/>
  <c r="D686" i="1" s="1"/>
  <c r="B686" i="1"/>
  <c r="E686" i="1" s="1"/>
  <c r="C685" i="1"/>
  <c r="D685" i="1" s="1"/>
  <c r="B685" i="1"/>
  <c r="C684" i="1"/>
  <c r="D684" i="1" s="1"/>
  <c r="B684" i="1"/>
  <c r="A684" i="1" s="1"/>
  <c r="C683" i="1"/>
  <c r="D683" i="1" s="1"/>
  <c r="B683" i="1"/>
  <c r="A683" i="1" s="1"/>
  <c r="C682" i="1"/>
  <c r="D682" i="1" s="1"/>
  <c r="B682" i="1"/>
  <c r="A682" i="1" s="1"/>
  <c r="C681" i="1"/>
  <c r="D681" i="1" s="1"/>
  <c r="B681" i="1"/>
  <c r="E681" i="1" s="1"/>
  <c r="C680" i="1"/>
  <c r="D680" i="1" s="1"/>
  <c r="B680" i="1"/>
  <c r="E680" i="1" s="1"/>
  <c r="C679" i="1"/>
  <c r="D679" i="1" s="1"/>
  <c r="B679" i="1"/>
  <c r="C678" i="1"/>
  <c r="D678" i="1" s="1"/>
  <c r="B678" i="1"/>
  <c r="C677" i="1"/>
  <c r="D677" i="1" s="1"/>
  <c r="B677" i="1"/>
  <c r="E677" i="1" s="1"/>
  <c r="C676" i="1"/>
  <c r="D676" i="1" s="1"/>
  <c r="B676" i="1"/>
  <c r="A676" i="1" s="1"/>
  <c r="C675" i="1"/>
  <c r="D675" i="1" s="1"/>
  <c r="B675" i="1"/>
  <c r="A675" i="1" s="1"/>
  <c r="C674" i="1"/>
  <c r="D674" i="1" s="1"/>
  <c r="B674" i="1"/>
  <c r="A674" i="1" s="1"/>
  <c r="C673" i="1"/>
  <c r="D673" i="1" s="1"/>
  <c r="B673" i="1"/>
  <c r="E673" i="1" s="1"/>
  <c r="C672" i="1"/>
  <c r="D672" i="1" s="1"/>
  <c r="B672" i="1"/>
  <c r="E672" i="1" s="1"/>
  <c r="C671" i="1"/>
  <c r="D671" i="1" s="1"/>
  <c r="B671" i="1"/>
  <c r="E671" i="1" s="1"/>
  <c r="C670" i="1"/>
  <c r="D670" i="1" s="1"/>
  <c r="B670" i="1"/>
  <c r="E670" i="1" s="1"/>
  <c r="C669" i="1"/>
  <c r="D669" i="1" s="1"/>
  <c r="B669" i="1"/>
  <c r="E669" i="1" s="1"/>
  <c r="C668" i="1"/>
  <c r="D668" i="1" s="1"/>
  <c r="B668" i="1"/>
  <c r="A668" i="1" s="1"/>
  <c r="C667" i="1"/>
  <c r="D667" i="1" s="1"/>
  <c r="B667" i="1"/>
  <c r="A667" i="1" s="1"/>
  <c r="C666" i="1"/>
  <c r="D666" i="1" s="1"/>
  <c r="B666" i="1"/>
  <c r="A666" i="1" s="1"/>
  <c r="C665" i="1"/>
  <c r="D665" i="1" s="1"/>
  <c r="B665" i="1"/>
  <c r="C664" i="1"/>
  <c r="D664" i="1" s="1"/>
  <c r="B664" i="1"/>
  <c r="E664" i="1" s="1"/>
  <c r="C663" i="1"/>
  <c r="D663" i="1" s="1"/>
  <c r="B663" i="1"/>
  <c r="E663" i="1" s="1"/>
  <c r="C662" i="1"/>
  <c r="D662" i="1" s="1"/>
  <c r="B662" i="1"/>
  <c r="E662" i="1" s="1"/>
  <c r="C661" i="1"/>
  <c r="D661" i="1" s="1"/>
  <c r="B661" i="1"/>
  <c r="C660" i="1"/>
  <c r="D660" i="1" s="1"/>
  <c r="B660" i="1"/>
  <c r="A660" i="1" s="1"/>
  <c r="C659" i="1"/>
  <c r="D659" i="1" s="1"/>
  <c r="B659" i="1"/>
  <c r="A659" i="1" s="1"/>
  <c r="C658" i="1"/>
  <c r="D658" i="1" s="1"/>
  <c r="B658" i="1"/>
  <c r="A658" i="1" s="1"/>
  <c r="C657" i="1"/>
  <c r="D657" i="1" s="1"/>
  <c r="B657" i="1"/>
  <c r="A657" i="1" s="1"/>
  <c r="C656" i="1"/>
  <c r="D656" i="1" s="1"/>
  <c r="B656" i="1"/>
  <c r="C655" i="1"/>
  <c r="D655" i="1" s="1"/>
  <c r="B655" i="1"/>
  <c r="E655" i="1" s="1"/>
  <c r="C654" i="1"/>
  <c r="D654" i="1" s="1"/>
  <c r="B654" i="1"/>
  <c r="E654" i="1" s="1"/>
  <c r="C653" i="1"/>
  <c r="D653" i="1" s="1"/>
  <c r="B653" i="1"/>
  <c r="A653" i="1" s="1"/>
  <c r="C652" i="1"/>
  <c r="D652" i="1" s="1"/>
  <c r="B652" i="1"/>
  <c r="A652" i="1" s="1"/>
  <c r="C651" i="1"/>
  <c r="D651" i="1" s="1"/>
  <c r="B651" i="1"/>
  <c r="C650" i="1"/>
  <c r="D650" i="1" s="1"/>
  <c r="B650" i="1"/>
  <c r="A650" i="1" s="1"/>
  <c r="C649" i="1"/>
  <c r="D649" i="1" s="1"/>
  <c r="B649" i="1"/>
  <c r="A649" i="1" s="1"/>
  <c r="C648" i="1"/>
  <c r="D648" i="1" s="1"/>
  <c r="B648" i="1"/>
  <c r="C647" i="1"/>
  <c r="D647" i="1" s="1"/>
  <c r="B647" i="1"/>
  <c r="C646" i="1"/>
  <c r="D646" i="1" s="1"/>
  <c r="B646" i="1"/>
  <c r="E646" i="1" s="1"/>
  <c r="C645" i="1"/>
  <c r="D645" i="1" s="1"/>
  <c r="B645" i="1"/>
  <c r="A645" i="1" s="1"/>
  <c r="C644" i="1"/>
  <c r="D644" i="1" s="1"/>
  <c r="B644" i="1"/>
  <c r="C643" i="1"/>
  <c r="D643" i="1" s="1"/>
  <c r="B643" i="1"/>
  <c r="A643" i="1" s="1"/>
  <c r="C642" i="1"/>
  <c r="D642" i="1" s="1"/>
  <c r="B642" i="1"/>
  <c r="C640" i="1"/>
  <c r="D640" i="1" s="1"/>
  <c r="B640" i="1"/>
  <c r="E640" i="1" s="1"/>
  <c r="C639" i="1"/>
  <c r="D639" i="1" s="1"/>
  <c r="B639" i="1"/>
  <c r="A639" i="1" s="1"/>
  <c r="C638" i="1"/>
  <c r="D638" i="1" s="1"/>
  <c r="B638" i="1"/>
  <c r="E638" i="1" s="1"/>
  <c r="C637" i="1"/>
  <c r="D637" i="1" s="1"/>
  <c r="B637" i="1"/>
  <c r="A637" i="1" s="1"/>
  <c r="C636" i="1"/>
  <c r="D636" i="1" s="1"/>
  <c r="B636" i="1"/>
  <c r="A636" i="1" s="1"/>
  <c r="C635" i="1"/>
  <c r="D635" i="1" s="1"/>
  <c r="B635" i="1"/>
  <c r="A635" i="1" s="1"/>
  <c r="C634" i="1"/>
  <c r="D634" i="1" s="1"/>
  <c r="B634" i="1"/>
  <c r="A634" i="1" s="1"/>
  <c r="C633" i="1"/>
  <c r="D633" i="1" s="1"/>
  <c r="B633" i="1"/>
  <c r="A633" i="1" s="1"/>
  <c r="C632" i="1"/>
  <c r="D632" i="1" s="1"/>
  <c r="B632" i="1"/>
  <c r="E632" i="1" s="1"/>
  <c r="C631" i="1"/>
  <c r="D631" i="1" s="1"/>
  <c r="B631" i="1"/>
  <c r="A631" i="1" s="1"/>
  <c r="C630" i="1"/>
  <c r="D630" i="1" s="1"/>
  <c r="B630" i="1"/>
  <c r="E630" i="1" s="1"/>
  <c r="C629" i="1"/>
  <c r="D629" i="1" s="1"/>
  <c r="B629" i="1"/>
  <c r="A629" i="1" s="1"/>
  <c r="C628" i="1"/>
  <c r="D628" i="1" s="1"/>
  <c r="B628" i="1"/>
  <c r="A628" i="1" s="1"/>
  <c r="C627" i="1"/>
  <c r="D627" i="1" s="1"/>
  <c r="B627" i="1"/>
  <c r="A627" i="1" s="1"/>
  <c r="C626" i="1"/>
  <c r="D626" i="1" s="1"/>
  <c r="B626" i="1"/>
  <c r="A626" i="1" s="1"/>
  <c r="C625" i="1"/>
  <c r="D625" i="1" s="1"/>
  <c r="B625" i="1"/>
  <c r="A625" i="1" s="1"/>
  <c r="C624" i="1"/>
  <c r="D624" i="1" s="1"/>
  <c r="B624" i="1"/>
  <c r="E624" i="1" s="1"/>
  <c r="C623" i="1"/>
  <c r="D623" i="1" s="1"/>
  <c r="B623" i="1"/>
  <c r="E623" i="1" s="1"/>
  <c r="C622" i="1"/>
  <c r="D622" i="1" s="1"/>
  <c r="B622" i="1"/>
  <c r="E622" i="1" s="1"/>
  <c r="C621" i="1"/>
  <c r="D621" i="1" s="1"/>
  <c r="B621" i="1"/>
  <c r="E621" i="1" s="1"/>
  <c r="C620" i="1"/>
  <c r="D620" i="1" s="1"/>
  <c r="B620" i="1"/>
  <c r="C619" i="1"/>
  <c r="D619" i="1" s="1"/>
  <c r="B619" i="1"/>
  <c r="E619" i="1" s="1"/>
  <c r="C618" i="1"/>
  <c r="D618" i="1" s="1"/>
  <c r="B618" i="1"/>
  <c r="C617" i="1"/>
  <c r="D617" i="1" s="1"/>
  <c r="B617" i="1"/>
  <c r="E617" i="1" s="1"/>
  <c r="C616" i="1"/>
  <c r="D616" i="1" s="1"/>
  <c r="B616" i="1"/>
  <c r="E616" i="1" s="1"/>
  <c r="C615" i="1"/>
  <c r="D615" i="1" s="1"/>
  <c r="B615" i="1"/>
  <c r="E615" i="1" s="1"/>
  <c r="C614" i="1"/>
  <c r="D614" i="1" s="1"/>
  <c r="B614" i="1"/>
  <c r="E614" i="1" s="1"/>
  <c r="C613" i="1"/>
  <c r="D613" i="1" s="1"/>
  <c r="B613" i="1"/>
  <c r="E613" i="1" s="1"/>
  <c r="C612" i="1"/>
  <c r="D612" i="1" s="1"/>
  <c r="B612" i="1"/>
  <c r="E612" i="1" s="1"/>
  <c r="C611" i="1"/>
  <c r="D611" i="1" s="1"/>
  <c r="B611" i="1"/>
  <c r="E611" i="1" s="1"/>
  <c r="C610" i="1"/>
  <c r="D610" i="1" s="1"/>
  <c r="B610" i="1"/>
  <c r="E610" i="1" s="1"/>
  <c r="C609" i="1"/>
  <c r="D609" i="1" s="1"/>
  <c r="B609" i="1"/>
  <c r="E609" i="1" s="1"/>
  <c r="C608" i="1"/>
  <c r="D608" i="1" s="1"/>
  <c r="B608" i="1"/>
  <c r="E608" i="1" s="1"/>
  <c r="C607" i="1"/>
  <c r="D607" i="1" s="1"/>
  <c r="B607" i="1"/>
  <c r="E607" i="1" s="1"/>
  <c r="C606" i="1"/>
  <c r="D606" i="1" s="1"/>
  <c r="B606" i="1"/>
  <c r="E606" i="1" s="1"/>
  <c r="C605" i="1"/>
  <c r="D605" i="1" s="1"/>
  <c r="B605" i="1"/>
  <c r="E605" i="1" s="1"/>
  <c r="C604" i="1"/>
  <c r="D604" i="1" s="1"/>
  <c r="B604" i="1"/>
  <c r="E604" i="1" s="1"/>
  <c r="C603" i="1"/>
  <c r="D603" i="1" s="1"/>
  <c r="B603" i="1"/>
  <c r="C602" i="1"/>
  <c r="D602" i="1" s="1"/>
  <c r="B602" i="1"/>
  <c r="E602" i="1" s="1"/>
  <c r="C601" i="1"/>
  <c r="D601" i="1" s="1"/>
  <c r="B601" i="1"/>
  <c r="E601" i="1" s="1"/>
  <c r="C600" i="1"/>
  <c r="D600" i="1" s="1"/>
  <c r="B600" i="1"/>
  <c r="C599" i="1"/>
  <c r="D599" i="1" s="1"/>
  <c r="B599" i="1"/>
  <c r="C598" i="1"/>
  <c r="D598" i="1" s="1"/>
  <c r="B598" i="1"/>
  <c r="E598" i="1" s="1"/>
  <c r="C597" i="1"/>
  <c r="D597" i="1" s="1"/>
  <c r="B597" i="1"/>
  <c r="E597" i="1" s="1"/>
  <c r="C596" i="1"/>
  <c r="D596" i="1" s="1"/>
  <c r="B596" i="1"/>
  <c r="C595" i="1"/>
  <c r="D595" i="1" s="1"/>
  <c r="B595" i="1"/>
  <c r="E595" i="1" s="1"/>
  <c r="C594" i="1"/>
  <c r="D594" i="1" s="1"/>
  <c r="B594" i="1"/>
  <c r="E594" i="1" s="1"/>
  <c r="C593" i="1"/>
  <c r="D593" i="1" s="1"/>
  <c r="B593" i="1"/>
  <c r="E593" i="1" s="1"/>
  <c r="C592" i="1"/>
  <c r="D592" i="1" s="1"/>
  <c r="B592" i="1"/>
  <c r="C591" i="1"/>
  <c r="D591" i="1" s="1"/>
  <c r="B591" i="1"/>
  <c r="E591" i="1" s="1"/>
  <c r="C590" i="1"/>
  <c r="D590" i="1" s="1"/>
  <c r="B590" i="1"/>
  <c r="E590" i="1" s="1"/>
  <c r="C589" i="1"/>
  <c r="D589" i="1" s="1"/>
  <c r="B589" i="1"/>
  <c r="C588" i="1"/>
  <c r="D588" i="1" s="1"/>
  <c r="B588" i="1"/>
  <c r="E588" i="1" s="1"/>
  <c r="C587" i="1"/>
  <c r="D587" i="1" s="1"/>
  <c r="B587" i="1"/>
  <c r="C586" i="1"/>
  <c r="D586" i="1" s="1"/>
  <c r="B586" i="1"/>
  <c r="E586" i="1" s="1"/>
  <c r="C585" i="1"/>
  <c r="D585" i="1" s="1"/>
  <c r="B585" i="1"/>
  <c r="C584" i="1"/>
  <c r="D584" i="1" s="1"/>
  <c r="B584" i="1"/>
  <c r="E584" i="1" s="1"/>
  <c r="C583" i="1"/>
  <c r="D583" i="1" s="1"/>
  <c r="B583" i="1"/>
  <c r="E583" i="1" s="1"/>
  <c r="C582" i="1"/>
  <c r="D582" i="1" s="1"/>
  <c r="B582" i="1"/>
  <c r="E582" i="1" s="1"/>
  <c r="C581" i="1"/>
  <c r="D581" i="1" s="1"/>
  <c r="B581" i="1"/>
  <c r="E581" i="1" s="1"/>
  <c r="C580" i="1"/>
  <c r="D580" i="1" s="1"/>
  <c r="B580" i="1"/>
  <c r="C579" i="1"/>
  <c r="D579" i="1" s="1"/>
  <c r="B579" i="1"/>
  <c r="E579" i="1" s="1"/>
  <c r="C578" i="1"/>
  <c r="D578" i="1" s="1"/>
  <c r="B578" i="1"/>
  <c r="E578" i="1" s="1"/>
  <c r="C577" i="1"/>
  <c r="D577" i="1" s="1"/>
  <c r="B577" i="1"/>
  <c r="C576" i="1"/>
  <c r="D576" i="1" s="1"/>
  <c r="B576" i="1"/>
  <c r="E576" i="1" s="1"/>
  <c r="C575" i="1"/>
  <c r="D575" i="1" s="1"/>
  <c r="B575" i="1"/>
  <c r="E575" i="1" s="1"/>
  <c r="C574" i="1"/>
  <c r="D574" i="1" s="1"/>
  <c r="B574" i="1"/>
  <c r="C573" i="1"/>
  <c r="D573" i="1" s="1"/>
  <c r="B573" i="1"/>
  <c r="E573" i="1" s="1"/>
  <c r="C572" i="1"/>
  <c r="D572" i="1" s="1"/>
  <c r="B572" i="1"/>
  <c r="C571" i="1"/>
  <c r="D571" i="1" s="1"/>
  <c r="B571" i="1"/>
  <c r="E571" i="1" s="1"/>
  <c r="C570" i="1"/>
  <c r="D570" i="1" s="1"/>
  <c r="B570" i="1"/>
  <c r="C569" i="1"/>
  <c r="D569" i="1" s="1"/>
  <c r="B569" i="1"/>
  <c r="C568" i="1"/>
  <c r="D568" i="1" s="1"/>
  <c r="B568" i="1"/>
  <c r="C567" i="1"/>
  <c r="D567" i="1" s="1"/>
  <c r="B567" i="1"/>
  <c r="E567" i="1" s="1"/>
  <c r="C566" i="1"/>
  <c r="D566" i="1" s="1"/>
  <c r="B566" i="1"/>
  <c r="E566" i="1" s="1"/>
  <c r="C565" i="1"/>
  <c r="D565" i="1" s="1"/>
  <c r="B565" i="1"/>
  <c r="E565" i="1" s="1"/>
  <c r="C564" i="1"/>
  <c r="D564" i="1" s="1"/>
  <c r="B564" i="1"/>
  <c r="C563" i="1"/>
  <c r="D563" i="1" s="1"/>
  <c r="B563" i="1"/>
  <c r="C562" i="1"/>
  <c r="D562" i="1" s="1"/>
  <c r="B562" i="1"/>
  <c r="E562" i="1" s="1"/>
  <c r="C561" i="1"/>
  <c r="D561" i="1" s="1"/>
  <c r="B561" i="1"/>
  <c r="E561" i="1" s="1"/>
  <c r="C560" i="1"/>
  <c r="D560" i="1" s="1"/>
  <c r="B560" i="1"/>
  <c r="E560" i="1" s="1"/>
  <c r="C557" i="1"/>
  <c r="D557" i="1" s="1"/>
  <c r="B557" i="1"/>
  <c r="E557" i="1" s="1"/>
  <c r="C556" i="1"/>
  <c r="D556" i="1" s="1"/>
  <c r="B556" i="1"/>
  <c r="E556" i="1" s="1"/>
  <c r="C550" i="1"/>
  <c r="D550" i="1" s="1"/>
  <c r="B550" i="1"/>
  <c r="E550" i="1" s="1"/>
  <c r="C549" i="1"/>
  <c r="D549" i="1" s="1"/>
  <c r="B549" i="1"/>
  <c r="C548" i="1"/>
  <c r="D548" i="1" s="1"/>
  <c r="B548" i="1"/>
  <c r="E548" i="1" s="1"/>
  <c r="C547" i="1"/>
  <c r="D547" i="1" s="1"/>
  <c r="B547" i="1"/>
  <c r="E547" i="1" s="1"/>
  <c r="C546" i="1"/>
  <c r="D546" i="1" s="1"/>
  <c r="B546" i="1"/>
  <c r="E546" i="1" s="1"/>
  <c r="C545" i="1"/>
  <c r="D545" i="1" s="1"/>
  <c r="B545" i="1"/>
  <c r="E545" i="1" s="1"/>
  <c r="C542" i="1"/>
  <c r="D542" i="1" s="1"/>
  <c r="B542" i="1"/>
  <c r="E542" i="1" s="1"/>
  <c r="C541" i="1"/>
  <c r="D541" i="1" s="1"/>
  <c r="B541" i="1"/>
  <c r="E541" i="1" s="1"/>
  <c r="C537" i="1"/>
  <c r="D537" i="1" s="1"/>
  <c r="B537" i="1"/>
  <c r="C536" i="1"/>
  <c r="D536" i="1" s="1"/>
  <c r="B536" i="1"/>
  <c r="C535" i="1"/>
  <c r="D535" i="1" s="1"/>
  <c r="B535" i="1"/>
  <c r="C534" i="1"/>
  <c r="D534" i="1" s="1"/>
  <c r="B534" i="1"/>
  <c r="E534" i="1" s="1"/>
  <c r="C533" i="1"/>
  <c r="D533" i="1" s="1"/>
  <c r="B533" i="1"/>
  <c r="E533" i="1" s="1"/>
  <c r="C532" i="1"/>
  <c r="D532" i="1" s="1"/>
  <c r="B532" i="1"/>
  <c r="E532" i="1" s="1"/>
  <c r="C531" i="1"/>
  <c r="D531" i="1" s="1"/>
  <c r="B531" i="1"/>
  <c r="E531" i="1" s="1"/>
  <c r="C530" i="1"/>
  <c r="D530" i="1" s="1"/>
  <c r="B530" i="1"/>
  <c r="C529" i="1"/>
  <c r="D529" i="1" s="1"/>
  <c r="B529" i="1"/>
  <c r="E529" i="1" s="1"/>
  <c r="C528" i="1"/>
  <c r="D528" i="1" s="1"/>
  <c r="B528" i="1"/>
  <c r="C527" i="1"/>
  <c r="D527" i="1" s="1"/>
  <c r="B527" i="1"/>
  <c r="E943" i="1" l="1"/>
  <c r="A943" i="1"/>
  <c r="A814" i="1"/>
  <c r="E862" i="1"/>
  <c r="E652" i="1"/>
  <c r="E637" i="1"/>
  <c r="E715" i="1"/>
  <c r="A902" i="1"/>
  <c r="A729" i="1"/>
  <c r="A784" i="1"/>
  <c r="A856" i="1"/>
  <c r="A887" i="1"/>
  <c r="A920" i="1"/>
  <c r="E930" i="1"/>
  <c r="E752" i="1"/>
  <c r="E923" i="1"/>
  <c r="A677" i="1"/>
  <c r="E691" i="1"/>
  <c r="E732" i="1"/>
  <c r="E896" i="1"/>
  <c r="E657" i="1"/>
  <c r="A687" i="1"/>
  <c r="E724" i="1"/>
  <c r="E731" i="1"/>
  <c r="A743" i="1"/>
  <c r="E898" i="1"/>
  <c r="A912" i="1"/>
  <c r="A940" i="1"/>
  <c r="E625" i="1"/>
  <c r="E649" i="1"/>
  <c r="E796" i="1"/>
  <c r="A933" i="1"/>
  <c r="A954" i="1"/>
  <c r="A671" i="1"/>
  <c r="A719" i="1"/>
  <c r="A742" i="1"/>
  <c r="A756" i="1"/>
  <c r="E832" i="1"/>
  <c r="A838" i="1"/>
  <c r="A884" i="1"/>
  <c r="E892" i="1"/>
  <c r="A964" i="1"/>
  <c r="E645" i="1"/>
  <c r="A710" i="1"/>
  <c r="A770" i="1"/>
  <c r="A791" i="1"/>
  <c r="E803" i="1"/>
  <c r="E834" i="1"/>
  <c r="E883" i="1"/>
  <c r="E934" i="1"/>
  <c r="A663" i="1"/>
  <c r="A894" i="1"/>
  <c r="E636" i="1"/>
  <c r="E910" i="1"/>
  <c r="E629" i="1"/>
  <c r="E723" i="1"/>
  <c r="A686" i="1"/>
  <c r="A718" i="1"/>
  <c r="A754" i="1"/>
  <c r="E798" i="1"/>
  <c r="E819" i="1"/>
  <c r="E822" i="1"/>
  <c r="A840" i="1"/>
  <c r="E878" i="1"/>
  <c r="A904" i="1"/>
  <c r="A624" i="1"/>
  <c r="A734" i="1"/>
  <c r="A820" i="1"/>
  <c r="A848" i="1"/>
  <c r="E854" i="1"/>
  <c r="E882" i="1"/>
  <c r="E634" i="1"/>
  <c r="E627" i="1"/>
  <c r="E633" i="1"/>
  <c r="E653" i="1"/>
  <c r="E658" i="1"/>
  <c r="E666" i="1"/>
  <c r="A693" i="1"/>
  <c r="A702" i="1"/>
  <c r="A726" i="1"/>
  <c r="E733" i="1"/>
  <c r="E739" i="1"/>
  <c r="A764" i="1"/>
  <c r="A772" i="1"/>
  <c r="E806" i="1"/>
  <c r="A828" i="1"/>
  <c r="A831" i="1"/>
  <c r="A836" i="1"/>
  <c r="A844" i="1"/>
  <c r="E880" i="1"/>
  <c r="A900" i="1"/>
  <c r="E908" i="1"/>
  <c r="A918" i="1"/>
  <c r="E928" i="1"/>
  <c r="E936" i="1"/>
  <c r="E946" i="1"/>
  <c r="A950" i="1"/>
  <c r="A655" i="1"/>
  <c r="E659" i="1"/>
  <c r="E699" i="1"/>
  <c r="A703" i="1"/>
  <c r="E709" i="1"/>
  <c r="A713" i="1"/>
  <c r="A727" i="1"/>
  <c r="E740" i="1"/>
  <c r="E755" i="1"/>
  <c r="A759" i="1"/>
  <c r="A768" i="1"/>
  <c r="A788" i="1"/>
  <c r="A808" i="1"/>
  <c r="E929" i="1"/>
  <c r="E953" i="1"/>
  <c r="A957" i="1"/>
  <c r="E962" i="1"/>
  <c r="A800" i="1"/>
  <c r="A824" i="1"/>
  <c r="E851" i="1"/>
  <c r="A863" i="1"/>
  <c r="E660" i="1"/>
  <c r="E675" i="1"/>
  <c r="E735" i="1"/>
  <c r="A664" i="1"/>
  <c r="A745" i="1"/>
  <c r="E771" i="1"/>
  <c r="A775" i="1"/>
  <c r="E786" i="1"/>
  <c r="E812" i="1"/>
  <c r="E827" i="1"/>
  <c r="E835" i="1"/>
  <c r="A871" i="1"/>
  <c r="A925" i="1"/>
  <c r="E600" i="1"/>
  <c r="E549" i="1"/>
  <c r="E618" i="1"/>
  <c r="E574" i="1"/>
  <c r="A647" i="1"/>
  <c r="E647" i="1"/>
  <c r="E537" i="1"/>
  <c r="A679" i="1"/>
  <c r="E679" i="1"/>
  <c r="A665" i="1"/>
  <c r="E665" i="1"/>
  <c r="E695" i="1"/>
  <c r="A695" i="1"/>
  <c r="A707" i="1"/>
  <c r="E707" i="1"/>
  <c r="E741" i="1"/>
  <c r="A741" i="1"/>
  <c r="E782" i="1"/>
  <c r="A782" i="1"/>
  <c r="A956" i="1"/>
  <c r="E956" i="1"/>
  <c r="E750" i="1"/>
  <c r="A750" i="1"/>
  <c r="E592" i="1"/>
  <c r="E603" i="1"/>
  <c r="A642" i="1"/>
  <c r="E642" i="1"/>
  <c r="E725" i="1"/>
  <c r="A725" i="1"/>
  <c r="E738" i="1"/>
  <c r="A790" i="1"/>
  <c r="E790" i="1"/>
  <c r="E903" i="1"/>
  <c r="A903" i="1"/>
  <c r="A915" i="1"/>
  <c r="E915" i="1"/>
  <c r="A926" i="1"/>
  <c r="E926" i="1"/>
  <c r="E587" i="1"/>
  <c r="A604" i="1"/>
  <c r="E626" i="1"/>
  <c r="E631" i="1"/>
  <c r="E668" i="1"/>
  <c r="A717" i="1"/>
  <c r="E717" i="1"/>
  <c r="E747" i="1"/>
  <c r="E799" i="1"/>
  <c r="A799" i="1"/>
  <c r="A792" i="1"/>
  <c r="E792" i="1"/>
  <c r="E530" i="1"/>
  <c r="E569" i="1"/>
  <c r="E528" i="1"/>
  <c r="A607" i="1"/>
  <c r="E639" i="1"/>
  <c r="E648" i="1"/>
  <c r="A648" i="1"/>
  <c r="E656" i="1"/>
  <c r="A656" i="1"/>
  <c r="A661" i="1"/>
  <c r="E661" i="1"/>
  <c r="A672" i="1"/>
  <c r="E674" i="1"/>
  <c r="A774" i="1"/>
  <c r="E774" i="1"/>
  <c r="E776" i="1"/>
  <c r="A876" i="1"/>
  <c r="E876" i="1"/>
  <c r="E919" i="1"/>
  <c r="A919" i="1"/>
  <c r="A942" i="1"/>
  <c r="E942" i="1"/>
  <c r="E585" i="1"/>
  <c r="A651" i="1"/>
  <c r="E651" i="1"/>
  <c r="E678" i="1"/>
  <c r="A678" i="1"/>
  <c r="A760" i="1"/>
  <c r="E760" i="1"/>
  <c r="E766" i="1"/>
  <c r="A766" i="1"/>
  <c r="A924" i="1"/>
  <c r="E924" i="1"/>
  <c r="E536" i="1"/>
  <c r="E620" i="1"/>
  <c r="A860" i="1"/>
  <c r="E860" i="1"/>
  <c r="E568" i="1"/>
  <c r="E599" i="1"/>
  <c r="A644" i="1"/>
  <c r="E644" i="1"/>
  <c r="E685" i="1"/>
  <c r="A685" i="1"/>
  <c r="E694" i="1"/>
  <c r="A694" i="1"/>
  <c r="A758" i="1"/>
  <c r="E758" i="1"/>
  <c r="A867" i="1"/>
  <c r="E867" i="1"/>
  <c r="A958" i="1"/>
  <c r="E958" i="1"/>
  <c r="E864" i="1"/>
  <c r="A966" i="1"/>
  <c r="E650" i="1"/>
  <c r="A804" i="1"/>
  <c r="A816" i="1"/>
  <c r="A852" i="1"/>
  <c r="A870" i="1"/>
  <c r="A872" i="1"/>
  <c r="A886" i="1"/>
  <c r="A888" i="1"/>
  <c r="A895" i="1"/>
  <c r="A938" i="1"/>
  <c r="E572" i="1"/>
  <c r="A632" i="1"/>
  <c r="A669" i="1"/>
  <c r="A673" i="1"/>
  <c r="A701" i="1"/>
  <c r="A711" i="1"/>
  <c r="A737" i="1"/>
  <c r="A748" i="1"/>
  <c r="A780" i="1"/>
  <c r="E795" i="1"/>
  <c r="A807" i="1"/>
  <c r="E818" i="1"/>
  <c r="A823" i="1"/>
  <c r="A830" i="1"/>
  <c r="A846" i="1"/>
  <c r="A868" i="1"/>
  <c r="E899" i="1"/>
  <c r="A916" i="1"/>
  <c r="A932" i="1"/>
  <c r="E945" i="1"/>
  <c r="A948" i="1"/>
  <c r="E961" i="1"/>
  <c r="A721" i="1"/>
  <c r="A744" i="1"/>
  <c r="A746" i="1"/>
  <c r="E802" i="1"/>
  <c r="A839" i="1"/>
  <c r="E850" i="1"/>
  <c r="A855" i="1"/>
  <c r="E859" i="1"/>
  <c r="E628" i="1"/>
  <c r="E643" i="1"/>
  <c r="E683" i="1"/>
  <c r="E787" i="1"/>
  <c r="E866" i="1"/>
  <c r="E891" i="1"/>
  <c r="E914" i="1"/>
  <c r="A826" i="1"/>
  <c r="E826" i="1"/>
  <c r="E847" i="1"/>
  <c r="A847" i="1"/>
  <c r="E849" i="1"/>
  <c r="A849" i="1"/>
  <c r="E580" i="1"/>
  <c r="A605" i="1"/>
  <c r="A630" i="1"/>
  <c r="A662" i="1"/>
  <c r="A681" i="1"/>
  <c r="E682" i="1"/>
  <c r="A689" i="1"/>
  <c r="E690" i="1"/>
  <c r="A697" i="1"/>
  <c r="E698" i="1"/>
  <c r="A705" i="1"/>
  <c r="E706" i="1"/>
  <c r="E714" i="1"/>
  <c r="E722" i="1"/>
  <c r="E730" i="1"/>
  <c r="A858" i="1"/>
  <c r="E858" i="1"/>
  <c r="E879" i="1"/>
  <c r="A879" i="1"/>
  <c r="E881" i="1"/>
  <c r="A881" i="1"/>
  <c r="E589" i="1"/>
  <c r="E635" i="1"/>
  <c r="E667" i="1"/>
  <c r="A811" i="1"/>
  <c r="E811" i="1"/>
  <c r="E911" i="1"/>
  <c r="A911" i="1"/>
  <c r="E913" i="1"/>
  <c r="A913" i="1"/>
  <c r="E527" i="1"/>
  <c r="E535" i="1"/>
  <c r="E563" i="1"/>
  <c r="E570" i="1"/>
  <c r="E577" i="1"/>
  <c r="E596" i="1"/>
  <c r="A638" i="1"/>
  <c r="A670" i="1"/>
  <c r="E779" i="1"/>
  <c r="A843" i="1"/>
  <c r="E843" i="1"/>
  <c r="E952" i="1"/>
  <c r="A952" i="1"/>
  <c r="A640" i="1"/>
  <c r="A875" i="1"/>
  <c r="E875" i="1"/>
  <c r="E941" i="1"/>
  <c r="A941" i="1"/>
  <c r="A646" i="1"/>
  <c r="A680" i="1"/>
  <c r="A688" i="1"/>
  <c r="A696" i="1"/>
  <c r="A704" i="1"/>
  <c r="A712" i="1"/>
  <c r="A720" i="1"/>
  <c r="A728" i="1"/>
  <c r="A736" i="1"/>
  <c r="E751" i="1"/>
  <c r="A751" i="1"/>
  <c r="E753" i="1"/>
  <c r="A753" i="1"/>
  <c r="A762" i="1"/>
  <c r="E762" i="1"/>
  <c r="E767" i="1"/>
  <c r="A767" i="1"/>
  <c r="E769" i="1"/>
  <c r="A769" i="1"/>
  <c r="A907" i="1"/>
  <c r="E907" i="1"/>
  <c r="A765" i="1"/>
  <c r="E765" i="1"/>
  <c r="E783" i="1"/>
  <c r="A783" i="1"/>
  <c r="E785" i="1"/>
  <c r="A785" i="1"/>
  <c r="E564" i="1"/>
  <c r="A654" i="1"/>
  <c r="E676" i="1"/>
  <c r="E684" i="1"/>
  <c r="E692" i="1"/>
  <c r="E700" i="1"/>
  <c r="E708" i="1"/>
  <c r="E716" i="1"/>
  <c r="A749" i="1"/>
  <c r="E749" i="1"/>
  <c r="A763" i="1"/>
  <c r="E763" i="1"/>
  <c r="A794" i="1"/>
  <c r="E794" i="1"/>
  <c r="E815" i="1"/>
  <c r="A815" i="1"/>
  <c r="E817" i="1"/>
  <c r="A817" i="1"/>
  <c r="A937" i="1"/>
  <c r="E937" i="1"/>
  <c r="A773" i="1"/>
  <c r="E773" i="1"/>
  <c r="E777" i="1"/>
  <c r="A777" i="1"/>
  <c r="E809" i="1"/>
  <c r="A809" i="1"/>
  <c r="E841" i="1"/>
  <c r="A841" i="1"/>
  <c r="E873" i="1"/>
  <c r="A873" i="1"/>
  <c r="E905" i="1"/>
  <c r="A905" i="1"/>
  <c r="E935" i="1"/>
  <c r="A935" i="1"/>
  <c r="E890" i="1"/>
  <c r="E922" i="1"/>
  <c r="E944" i="1"/>
  <c r="A757" i="1"/>
  <c r="E757" i="1"/>
  <c r="E761" i="1"/>
  <c r="A761" i="1"/>
  <c r="E801" i="1"/>
  <c r="A801" i="1"/>
  <c r="E833" i="1"/>
  <c r="A833" i="1"/>
  <c r="E865" i="1"/>
  <c r="A865" i="1"/>
  <c r="E897" i="1"/>
  <c r="A897" i="1"/>
  <c r="E927" i="1"/>
  <c r="A927" i="1"/>
  <c r="A949" i="1"/>
  <c r="E960" i="1"/>
  <c r="A960" i="1"/>
  <c r="A965" i="1"/>
  <c r="E793" i="1"/>
  <c r="A793" i="1"/>
  <c r="E825" i="1"/>
  <c r="A825" i="1"/>
  <c r="E857" i="1"/>
  <c r="A857" i="1"/>
  <c r="E889" i="1"/>
  <c r="A889" i="1"/>
  <c r="E921" i="1"/>
  <c r="A921" i="1"/>
  <c r="E778" i="1"/>
  <c r="E810" i="1"/>
  <c r="E842" i="1"/>
  <c r="E874" i="1"/>
  <c r="E906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31" i="1"/>
  <c r="E939" i="1"/>
  <c r="E947" i="1"/>
  <c r="A951" i="1"/>
  <c r="E955" i="1"/>
  <c r="A959" i="1"/>
  <c r="E963" i="1"/>
  <c r="A623" i="1" l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6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 l="1"/>
  <c r="A584" i="1"/>
  <c r="A585" i="1"/>
  <c r="A586" i="1"/>
  <c r="A587" i="1"/>
  <c r="A588" i="1"/>
  <c r="A583" i="1"/>
  <c r="A582" i="1"/>
  <c r="A581" i="1"/>
  <c r="A580" i="1"/>
  <c r="A579" i="1"/>
  <c r="A578" i="1"/>
  <c r="A577" i="1"/>
  <c r="A576" i="1"/>
  <c r="A575" i="1" l="1"/>
  <c r="A574" i="1"/>
  <c r="A573" i="1"/>
  <c r="A572" i="1"/>
  <c r="A571" i="1"/>
  <c r="A570" i="1"/>
  <c r="A569" i="1"/>
  <c r="A568" i="1"/>
  <c r="J559" i="1" l="1"/>
  <c r="J558" i="1"/>
  <c r="A567" i="1"/>
  <c r="A566" i="1"/>
  <c r="A565" i="1"/>
  <c r="A564" i="1"/>
  <c r="A563" i="1"/>
  <c r="A562" i="1"/>
  <c r="A561" i="1"/>
  <c r="A560" i="1"/>
  <c r="J555" i="1"/>
  <c r="J554" i="1"/>
  <c r="J553" i="1"/>
  <c r="J552" i="1"/>
  <c r="J551" i="1"/>
  <c r="A557" i="1"/>
  <c r="A556" i="1"/>
  <c r="J544" i="1"/>
  <c r="J543" i="1"/>
  <c r="J540" i="1"/>
  <c r="J539" i="1"/>
  <c r="J538" i="1"/>
  <c r="A550" i="1"/>
  <c r="A549" i="1"/>
  <c r="A548" i="1"/>
  <c r="A547" i="1"/>
  <c r="A546" i="1"/>
  <c r="A545" i="1"/>
  <c r="A542" i="1"/>
  <c r="A541" i="1"/>
  <c r="A537" i="1"/>
  <c r="A536" i="1"/>
  <c r="A535" i="1"/>
  <c r="A534" i="1"/>
  <c r="A533" i="1"/>
  <c r="A532" i="1"/>
  <c r="A531" i="1"/>
  <c r="A530" i="1"/>
  <c r="A529" i="1"/>
  <c r="A528" i="1"/>
  <c r="A527" i="1"/>
  <c r="B555" i="1" l="1"/>
  <c r="C555" i="1"/>
  <c r="D555" i="1" s="1"/>
  <c r="C554" i="1"/>
  <c r="D554" i="1" s="1"/>
  <c r="B554" i="1"/>
  <c r="C544" i="1"/>
  <c r="D544" i="1" s="1"/>
  <c r="B544" i="1"/>
  <c r="B538" i="1"/>
  <c r="C538" i="1"/>
  <c r="D538" i="1" s="1"/>
  <c r="B539" i="1"/>
  <c r="C539" i="1"/>
  <c r="D539" i="1" s="1"/>
  <c r="C551" i="1"/>
  <c r="D551" i="1" s="1"/>
  <c r="B551" i="1"/>
  <c r="C540" i="1"/>
  <c r="D540" i="1" s="1"/>
  <c r="B540" i="1"/>
  <c r="B552" i="1"/>
  <c r="C552" i="1"/>
  <c r="D552" i="1" s="1"/>
  <c r="C558" i="1"/>
  <c r="D558" i="1" s="1"/>
  <c r="B558" i="1"/>
  <c r="B543" i="1"/>
  <c r="C543" i="1"/>
  <c r="D543" i="1" s="1"/>
  <c r="C553" i="1"/>
  <c r="D553" i="1" s="1"/>
  <c r="B553" i="1"/>
  <c r="C559" i="1"/>
  <c r="D559" i="1" s="1"/>
  <c r="B559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7" i="1"/>
  <c r="J508" i="1"/>
  <c r="C511" i="1" l="1"/>
  <c r="D511" i="1" s="1"/>
  <c r="B511" i="1"/>
  <c r="C513" i="1"/>
  <c r="D513" i="1" s="1"/>
  <c r="B513" i="1"/>
  <c r="C519" i="1"/>
  <c r="D519" i="1" s="1"/>
  <c r="B519" i="1"/>
  <c r="A559" i="1"/>
  <c r="E559" i="1"/>
  <c r="C507" i="1"/>
  <c r="D507" i="1" s="1"/>
  <c r="B507" i="1"/>
  <c r="C514" i="1"/>
  <c r="D514" i="1" s="1"/>
  <c r="B514" i="1"/>
  <c r="C522" i="1"/>
  <c r="D522" i="1" s="1"/>
  <c r="B522" i="1"/>
  <c r="E552" i="1"/>
  <c r="A552" i="1"/>
  <c r="E538" i="1"/>
  <c r="A538" i="1"/>
  <c r="C509" i="1"/>
  <c r="D509" i="1" s="1"/>
  <c r="B509" i="1"/>
  <c r="B517" i="1"/>
  <c r="C517" i="1"/>
  <c r="D517" i="1" s="1"/>
  <c r="C525" i="1"/>
  <c r="D525" i="1" s="1"/>
  <c r="B525" i="1"/>
  <c r="E553" i="1"/>
  <c r="A553" i="1"/>
  <c r="E540" i="1"/>
  <c r="A540" i="1"/>
  <c r="A544" i="1"/>
  <c r="E544" i="1"/>
  <c r="C512" i="1"/>
  <c r="D512" i="1" s="1"/>
  <c r="B512" i="1"/>
  <c r="B520" i="1"/>
  <c r="C520" i="1"/>
  <c r="D520" i="1" s="1"/>
  <c r="C515" i="1"/>
  <c r="D515" i="1" s="1"/>
  <c r="B515" i="1"/>
  <c r="C523" i="1"/>
  <c r="D523" i="1" s="1"/>
  <c r="B523" i="1"/>
  <c r="A551" i="1"/>
  <c r="E551" i="1"/>
  <c r="E554" i="1"/>
  <c r="A554" i="1"/>
  <c r="C510" i="1"/>
  <c r="D510" i="1" s="1"/>
  <c r="B510" i="1"/>
  <c r="C518" i="1"/>
  <c r="D518" i="1" s="1"/>
  <c r="B518" i="1"/>
  <c r="C526" i="1"/>
  <c r="D526" i="1" s="1"/>
  <c r="B526" i="1"/>
  <c r="A543" i="1"/>
  <c r="E543" i="1"/>
  <c r="C521" i="1"/>
  <c r="D521" i="1" s="1"/>
  <c r="B521" i="1"/>
  <c r="A558" i="1"/>
  <c r="E558" i="1"/>
  <c r="C508" i="1"/>
  <c r="D508" i="1" s="1"/>
  <c r="B508" i="1"/>
  <c r="C516" i="1"/>
  <c r="D516" i="1" s="1"/>
  <c r="B516" i="1"/>
  <c r="C524" i="1"/>
  <c r="D524" i="1" s="1"/>
  <c r="B524" i="1"/>
  <c r="E539" i="1"/>
  <c r="A539" i="1"/>
  <c r="E555" i="1"/>
  <c r="A555" i="1"/>
  <c r="J498" i="1"/>
  <c r="J499" i="1"/>
  <c r="J500" i="1"/>
  <c r="J501" i="1"/>
  <c r="J502" i="1"/>
  <c r="J503" i="1"/>
  <c r="J504" i="1"/>
  <c r="J505" i="1"/>
  <c r="J506" i="1"/>
  <c r="J492" i="1"/>
  <c r="J493" i="1"/>
  <c r="J494" i="1"/>
  <c r="J495" i="1"/>
  <c r="J496" i="1"/>
  <c r="J497" i="1"/>
  <c r="J491" i="1"/>
  <c r="J490" i="1"/>
  <c r="J489" i="1"/>
  <c r="J488" i="1"/>
  <c r="C491" i="1" l="1"/>
  <c r="D491" i="1" s="1"/>
  <c r="B491" i="1"/>
  <c r="C503" i="1"/>
  <c r="D503" i="1" s="1"/>
  <c r="B503" i="1"/>
  <c r="A508" i="1"/>
  <c r="E508" i="1"/>
  <c r="E526" i="1"/>
  <c r="A526" i="1"/>
  <c r="A512" i="1"/>
  <c r="E512" i="1"/>
  <c r="E525" i="1"/>
  <c r="A525" i="1"/>
  <c r="C493" i="1"/>
  <c r="D493" i="1" s="1"/>
  <c r="B493" i="1"/>
  <c r="C500" i="1"/>
  <c r="D500" i="1" s="1"/>
  <c r="B500" i="1"/>
  <c r="B489" i="1"/>
  <c r="C489" i="1"/>
  <c r="D489" i="1" s="1"/>
  <c r="C505" i="1"/>
  <c r="D505" i="1" s="1"/>
  <c r="B505" i="1"/>
  <c r="E518" i="1"/>
  <c r="A518" i="1"/>
  <c r="E523" i="1"/>
  <c r="A523" i="1"/>
  <c r="A522" i="1"/>
  <c r="E522" i="1"/>
  <c r="A519" i="1"/>
  <c r="E519" i="1"/>
  <c r="C495" i="1"/>
  <c r="D495" i="1" s="1"/>
  <c r="B495" i="1"/>
  <c r="B502" i="1"/>
  <c r="C502" i="1"/>
  <c r="D502" i="1" s="1"/>
  <c r="E517" i="1"/>
  <c r="A517" i="1"/>
  <c r="C499" i="1"/>
  <c r="D499" i="1" s="1"/>
  <c r="B499" i="1"/>
  <c r="E524" i="1"/>
  <c r="A524" i="1"/>
  <c r="A521" i="1"/>
  <c r="E521" i="1"/>
  <c r="A510" i="1"/>
  <c r="E510" i="1"/>
  <c r="E515" i="1"/>
  <c r="A515" i="1"/>
  <c r="E509" i="1"/>
  <c r="A509" i="1"/>
  <c r="E514" i="1"/>
  <c r="A514" i="1"/>
  <c r="A513" i="1"/>
  <c r="E513" i="1"/>
  <c r="C490" i="1"/>
  <c r="D490" i="1" s="1"/>
  <c r="B490" i="1"/>
  <c r="C497" i="1"/>
  <c r="D497" i="1" s="1"/>
  <c r="B497" i="1"/>
  <c r="C504" i="1"/>
  <c r="D504" i="1" s="1"/>
  <c r="B504" i="1"/>
  <c r="B494" i="1"/>
  <c r="C494" i="1"/>
  <c r="D494" i="1" s="1"/>
  <c r="C501" i="1"/>
  <c r="D501" i="1" s="1"/>
  <c r="B501" i="1"/>
  <c r="E516" i="1"/>
  <c r="A516" i="1"/>
  <c r="E507" i="1"/>
  <c r="A507" i="1"/>
  <c r="A511" i="1"/>
  <c r="E511" i="1"/>
  <c r="C496" i="1"/>
  <c r="D496" i="1" s="1"/>
  <c r="B496" i="1"/>
  <c r="B492" i="1"/>
  <c r="C492" i="1"/>
  <c r="D492" i="1" s="1"/>
  <c r="C488" i="1"/>
  <c r="D488" i="1" s="1"/>
  <c r="B488" i="1"/>
  <c r="C506" i="1"/>
  <c r="D506" i="1" s="1"/>
  <c r="B506" i="1"/>
  <c r="C498" i="1"/>
  <c r="D498" i="1" s="1"/>
  <c r="B498" i="1"/>
  <c r="A520" i="1"/>
  <c r="E520" i="1"/>
  <c r="J482" i="1"/>
  <c r="J483" i="1"/>
  <c r="J484" i="1"/>
  <c r="J485" i="1"/>
  <c r="J486" i="1"/>
  <c r="J487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45" i="1"/>
  <c r="J446" i="1"/>
  <c r="J447" i="1"/>
  <c r="J448" i="1"/>
  <c r="J449" i="1"/>
  <c r="J450" i="1"/>
  <c r="J451" i="1"/>
  <c r="J452" i="1"/>
  <c r="J453" i="1"/>
  <c r="J454" i="1"/>
  <c r="J455" i="1"/>
  <c r="B466" i="1" l="1"/>
  <c r="C466" i="1"/>
  <c r="D466" i="1" s="1"/>
  <c r="B474" i="1"/>
  <c r="C474" i="1"/>
  <c r="D474" i="1" s="1"/>
  <c r="C485" i="1"/>
  <c r="D485" i="1" s="1"/>
  <c r="B485" i="1"/>
  <c r="A488" i="1"/>
  <c r="E488" i="1"/>
  <c r="A504" i="1"/>
  <c r="E504" i="1"/>
  <c r="E500" i="1"/>
  <c r="A500" i="1"/>
  <c r="B472" i="1"/>
  <c r="C472" i="1"/>
  <c r="D472" i="1" s="1"/>
  <c r="C480" i="1"/>
  <c r="D480" i="1" s="1"/>
  <c r="B480" i="1"/>
  <c r="C487" i="1"/>
  <c r="D487" i="1" s="1"/>
  <c r="B487" i="1"/>
  <c r="A497" i="1"/>
  <c r="E497" i="1"/>
  <c r="A495" i="1"/>
  <c r="E495" i="1"/>
  <c r="E493" i="1"/>
  <c r="A493" i="1"/>
  <c r="C482" i="1"/>
  <c r="D482" i="1" s="1"/>
  <c r="B482" i="1"/>
  <c r="E502" i="1"/>
  <c r="A502" i="1"/>
  <c r="C467" i="1"/>
  <c r="D467" i="1" s="1"/>
  <c r="B467" i="1"/>
  <c r="B475" i="1"/>
  <c r="C475" i="1"/>
  <c r="D475" i="1" s="1"/>
  <c r="B484" i="1"/>
  <c r="C484" i="1"/>
  <c r="D484" i="1" s="1"/>
  <c r="E492" i="1"/>
  <c r="A492" i="1"/>
  <c r="C469" i="1"/>
  <c r="D469" i="1" s="1"/>
  <c r="B469" i="1"/>
  <c r="C470" i="1"/>
  <c r="D470" i="1" s="1"/>
  <c r="B470" i="1"/>
  <c r="C478" i="1"/>
  <c r="D478" i="1" s="1"/>
  <c r="B478" i="1"/>
  <c r="A498" i="1"/>
  <c r="E498" i="1"/>
  <c r="A496" i="1"/>
  <c r="E496" i="1"/>
  <c r="E501" i="1"/>
  <c r="A501" i="1"/>
  <c r="A490" i="1"/>
  <c r="E490" i="1"/>
  <c r="E499" i="1"/>
  <c r="A499" i="1"/>
  <c r="A505" i="1"/>
  <c r="E505" i="1"/>
  <c r="A503" i="1"/>
  <c r="E503" i="1"/>
  <c r="C465" i="1"/>
  <c r="D465" i="1" s="1"/>
  <c r="B465" i="1"/>
  <c r="B473" i="1"/>
  <c r="C473" i="1"/>
  <c r="D473" i="1" s="1"/>
  <c r="B481" i="1"/>
  <c r="C481" i="1"/>
  <c r="D481" i="1" s="1"/>
  <c r="B486" i="1"/>
  <c r="C486" i="1"/>
  <c r="D486" i="1" s="1"/>
  <c r="C477" i="1"/>
  <c r="D477" i="1" s="1"/>
  <c r="B477" i="1"/>
  <c r="C468" i="1"/>
  <c r="D468" i="1" s="1"/>
  <c r="B468" i="1"/>
  <c r="C476" i="1"/>
  <c r="D476" i="1" s="1"/>
  <c r="B476" i="1"/>
  <c r="B483" i="1"/>
  <c r="C483" i="1"/>
  <c r="D483" i="1" s="1"/>
  <c r="A506" i="1"/>
  <c r="E506" i="1"/>
  <c r="E491" i="1"/>
  <c r="A491" i="1"/>
  <c r="B471" i="1"/>
  <c r="C471" i="1"/>
  <c r="D471" i="1" s="1"/>
  <c r="C479" i="1"/>
  <c r="D479" i="1" s="1"/>
  <c r="B479" i="1"/>
  <c r="E494" i="1"/>
  <c r="A494" i="1"/>
  <c r="A489" i="1"/>
  <c r="E489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A479" i="1" l="1"/>
  <c r="E479" i="1"/>
  <c r="A470" i="1"/>
  <c r="E470" i="1"/>
  <c r="A480" i="1"/>
  <c r="E480" i="1"/>
  <c r="E483" i="1"/>
  <c r="A483" i="1"/>
  <c r="A486" i="1"/>
  <c r="E486" i="1"/>
  <c r="E475" i="1"/>
  <c r="A475" i="1"/>
  <c r="E476" i="1"/>
  <c r="A476" i="1"/>
  <c r="E469" i="1"/>
  <c r="A469" i="1"/>
  <c r="E467" i="1"/>
  <c r="A467" i="1"/>
  <c r="E485" i="1"/>
  <c r="A485" i="1"/>
  <c r="A471" i="1"/>
  <c r="E471" i="1"/>
  <c r="A481" i="1"/>
  <c r="E481" i="1"/>
  <c r="A472" i="1"/>
  <c r="E472" i="1"/>
  <c r="E468" i="1"/>
  <c r="A468" i="1"/>
  <c r="A473" i="1"/>
  <c r="E473" i="1"/>
  <c r="E474" i="1"/>
  <c r="A474" i="1"/>
  <c r="E477" i="1"/>
  <c r="A477" i="1"/>
  <c r="A465" i="1"/>
  <c r="E465" i="1"/>
  <c r="A478" i="1"/>
  <c r="E478" i="1"/>
  <c r="E482" i="1"/>
  <c r="A482" i="1"/>
  <c r="A487" i="1"/>
  <c r="E487" i="1"/>
  <c r="A484" i="1"/>
  <c r="E484" i="1"/>
  <c r="A466" i="1"/>
  <c r="E466" i="1"/>
  <c r="J419" i="1"/>
  <c r="C464" i="1" l="1"/>
  <c r="B464" i="1"/>
  <c r="A464" i="1" s="1"/>
  <c r="C463" i="1"/>
  <c r="B463" i="1"/>
  <c r="A463" i="1" s="1"/>
  <c r="C462" i="1"/>
  <c r="B462" i="1"/>
  <c r="A462" i="1" s="1"/>
  <c r="C461" i="1"/>
  <c r="B461" i="1"/>
  <c r="A461" i="1" s="1"/>
  <c r="C460" i="1"/>
  <c r="B460" i="1"/>
  <c r="A460" i="1" s="1"/>
  <c r="C459" i="1"/>
  <c r="B459" i="1"/>
  <c r="A459" i="1" s="1"/>
  <c r="C458" i="1"/>
  <c r="B458" i="1"/>
  <c r="A458" i="1" s="1"/>
  <c r="C457" i="1"/>
  <c r="B457" i="1"/>
  <c r="A457" i="1" s="1"/>
  <c r="C456" i="1"/>
  <c r="B456" i="1"/>
  <c r="A456" i="1" s="1"/>
  <c r="C455" i="1"/>
  <c r="B455" i="1"/>
  <c r="A455" i="1" s="1"/>
  <c r="C454" i="1"/>
  <c r="B454" i="1"/>
  <c r="A454" i="1" s="1"/>
  <c r="C453" i="1"/>
  <c r="B453" i="1"/>
  <c r="A453" i="1" s="1"/>
  <c r="C452" i="1"/>
  <c r="B452" i="1"/>
  <c r="A452" i="1" s="1"/>
  <c r="C451" i="1"/>
  <c r="B451" i="1"/>
  <c r="A451" i="1" s="1"/>
  <c r="C450" i="1"/>
  <c r="B450" i="1"/>
  <c r="A450" i="1" s="1"/>
  <c r="C449" i="1"/>
  <c r="B449" i="1"/>
  <c r="A449" i="1" s="1"/>
  <c r="C448" i="1"/>
  <c r="B448" i="1"/>
  <c r="A448" i="1" s="1"/>
  <c r="C447" i="1"/>
  <c r="B447" i="1"/>
  <c r="A447" i="1" s="1"/>
  <c r="C446" i="1"/>
  <c r="B446" i="1"/>
  <c r="A446" i="1" s="1"/>
  <c r="C445" i="1"/>
  <c r="B445" i="1"/>
  <c r="A445" i="1" s="1"/>
  <c r="C444" i="1"/>
  <c r="B444" i="1"/>
  <c r="A444" i="1" s="1"/>
  <c r="C443" i="1"/>
  <c r="B443" i="1"/>
  <c r="A443" i="1" s="1"/>
  <c r="C442" i="1"/>
  <c r="B442" i="1"/>
  <c r="A442" i="1" s="1"/>
  <c r="C441" i="1"/>
  <c r="B441" i="1"/>
  <c r="A441" i="1" s="1"/>
  <c r="C440" i="1"/>
  <c r="B440" i="1"/>
  <c r="A440" i="1" s="1"/>
  <c r="C439" i="1"/>
  <c r="B439" i="1"/>
  <c r="A439" i="1" s="1"/>
  <c r="C438" i="1"/>
  <c r="B438" i="1"/>
  <c r="A438" i="1" s="1"/>
  <c r="C437" i="1"/>
  <c r="B437" i="1"/>
  <c r="A437" i="1" s="1"/>
  <c r="C436" i="1"/>
  <c r="B436" i="1"/>
  <c r="A436" i="1" s="1"/>
  <c r="C435" i="1"/>
  <c r="B435" i="1"/>
  <c r="A435" i="1" s="1"/>
  <c r="C434" i="1"/>
  <c r="B434" i="1"/>
  <c r="A434" i="1" s="1"/>
  <c r="C433" i="1"/>
  <c r="B433" i="1"/>
  <c r="A433" i="1" s="1"/>
  <c r="C432" i="1"/>
  <c r="B432" i="1"/>
  <c r="A432" i="1" s="1"/>
  <c r="C431" i="1"/>
  <c r="B431" i="1"/>
  <c r="A431" i="1" s="1"/>
  <c r="C430" i="1"/>
  <c r="B430" i="1"/>
  <c r="A430" i="1" s="1"/>
  <c r="C429" i="1"/>
  <c r="B429" i="1"/>
  <c r="A429" i="1" s="1"/>
  <c r="C428" i="1"/>
  <c r="B428" i="1"/>
  <c r="A428" i="1" s="1"/>
  <c r="C427" i="1"/>
  <c r="B427" i="1"/>
  <c r="A427" i="1" s="1"/>
  <c r="C426" i="1"/>
  <c r="B426" i="1"/>
  <c r="A426" i="1" s="1"/>
  <c r="C425" i="1"/>
  <c r="B425" i="1"/>
  <c r="A425" i="1" s="1"/>
  <c r="C424" i="1"/>
  <c r="B424" i="1"/>
  <c r="A424" i="1" s="1"/>
  <c r="C423" i="1"/>
  <c r="B423" i="1"/>
  <c r="A423" i="1" s="1"/>
  <c r="C422" i="1"/>
  <c r="B422" i="1"/>
  <c r="A422" i="1" s="1"/>
  <c r="C421" i="1"/>
  <c r="B421" i="1"/>
  <c r="A421" i="1" s="1"/>
  <c r="C420" i="1"/>
  <c r="B420" i="1"/>
  <c r="A420" i="1" s="1"/>
  <c r="C419" i="1"/>
  <c r="B419" i="1"/>
  <c r="A419" i="1" s="1"/>
  <c r="C418" i="1"/>
  <c r="B418" i="1"/>
  <c r="A418" i="1" s="1"/>
  <c r="C417" i="1"/>
  <c r="B417" i="1"/>
  <c r="C416" i="1"/>
  <c r="B416" i="1"/>
  <c r="A416" i="1" s="1"/>
  <c r="C415" i="1"/>
  <c r="B415" i="1"/>
  <c r="A415" i="1" s="1"/>
  <c r="C414" i="1"/>
  <c r="B414" i="1"/>
  <c r="A414" i="1" s="1"/>
  <c r="C413" i="1"/>
  <c r="B413" i="1"/>
  <c r="A413" i="1" s="1"/>
  <c r="C412" i="1"/>
  <c r="B412" i="1"/>
  <c r="A412" i="1" s="1"/>
  <c r="C411" i="1"/>
  <c r="B411" i="1"/>
  <c r="A411" i="1" s="1"/>
  <c r="C410" i="1"/>
  <c r="B410" i="1"/>
  <c r="A410" i="1" s="1"/>
  <c r="C409" i="1"/>
  <c r="B409" i="1"/>
  <c r="A409" i="1" s="1"/>
  <c r="C408" i="1"/>
  <c r="B408" i="1"/>
  <c r="C407" i="1"/>
  <c r="B407" i="1"/>
  <c r="A407" i="1" s="1"/>
  <c r="C406" i="1"/>
  <c r="B406" i="1"/>
  <c r="C405" i="1"/>
  <c r="B405" i="1"/>
  <c r="C404" i="1"/>
  <c r="B404" i="1"/>
  <c r="A404" i="1" s="1"/>
  <c r="C403" i="1"/>
  <c r="B403" i="1"/>
  <c r="C402" i="1"/>
  <c r="B402" i="1"/>
  <c r="A402" i="1" s="1"/>
  <c r="C401" i="1"/>
  <c r="B401" i="1"/>
  <c r="C400" i="1"/>
  <c r="B400" i="1"/>
  <c r="C399" i="1"/>
  <c r="B399" i="1"/>
  <c r="A399" i="1" s="1"/>
  <c r="C398" i="1"/>
  <c r="B398" i="1"/>
  <c r="C397" i="1"/>
  <c r="B397" i="1"/>
  <c r="A397" i="1" s="1"/>
  <c r="C396" i="1"/>
  <c r="B396" i="1"/>
  <c r="A396" i="1" s="1"/>
  <c r="C395" i="1"/>
  <c r="B395" i="1"/>
  <c r="A395" i="1" s="1"/>
  <c r="C394" i="1"/>
  <c r="B394" i="1"/>
  <c r="C393" i="1"/>
  <c r="B393" i="1"/>
  <c r="C392" i="1"/>
  <c r="B392" i="1"/>
  <c r="A392" i="1" s="1"/>
  <c r="C391" i="1"/>
  <c r="B391" i="1"/>
  <c r="C390" i="1"/>
  <c r="B390" i="1"/>
  <c r="C389" i="1"/>
  <c r="B389" i="1"/>
  <c r="A389" i="1" s="1"/>
  <c r="C388" i="1"/>
  <c r="B388" i="1"/>
  <c r="C387" i="1"/>
  <c r="B387" i="1"/>
  <c r="A387" i="1" s="1"/>
  <c r="C386" i="1"/>
  <c r="B386" i="1"/>
  <c r="C385" i="1"/>
  <c r="B385" i="1"/>
  <c r="C384" i="1"/>
  <c r="B384" i="1"/>
  <c r="A384" i="1" s="1"/>
  <c r="C383" i="1"/>
  <c r="B383" i="1"/>
  <c r="C382" i="1"/>
  <c r="B382" i="1"/>
  <c r="A382" i="1" s="1"/>
  <c r="C381" i="1"/>
  <c r="B381" i="1"/>
  <c r="A381" i="1" s="1"/>
  <c r="C380" i="1"/>
  <c r="B380" i="1"/>
  <c r="C379" i="1"/>
  <c r="B379" i="1"/>
  <c r="A379" i="1" s="1"/>
  <c r="C378" i="1"/>
  <c r="B378" i="1"/>
  <c r="C377" i="1"/>
  <c r="B377" i="1"/>
  <c r="A377" i="1" s="1"/>
  <c r="C376" i="1"/>
  <c r="B376" i="1"/>
  <c r="A376" i="1" s="1"/>
  <c r="C375" i="1"/>
  <c r="B375" i="1"/>
  <c r="C374" i="1"/>
  <c r="B374" i="1"/>
  <c r="A374" i="1" s="1"/>
  <c r="C373" i="1"/>
  <c r="B373" i="1"/>
  <c r="C372" i="1"/>
  <c r="B372" i="1"/>
  <c r="A372" i="1" s="1"/>
  <c r="C371" i="1"/>
  <c r="B371" i="1"/>
  <c r="A371" i="1" s="1"/>
  <c r="C370" i="1"/>
  <c r="B370" i="1"/>
  <c r="C369" i="1"/>
  <c r="B369" i="1"/>
  <c r="A369" i="1" s="1"/>
  <c r="C368" i="1"/>
  <c r="B368" i="1"/>
  <c r="A368" i="1" s="1"/>
  <c r="C367" i="1"/>
  <c r="B367" i="1"/>
  <c r="C366" i="1"/>
  <c r="B366" i="1"/>
  <c r="A366" i="1" s="1"/>
  <c r="C365" i="1"/>
  <c r="B365" i="1"/>
  <c r="C364" i="1"/>
  <c r="B364" i="1"/>
  <c r="A364" i="1" s="1"/>
  <c r="C363" i="1"/>
  <c r="B363" i="1"/>
  <c r="A363" i="1" s="1"/>
  <c r="C362" i="1"/>
  <c r="B362" i="1"/>
  <c r="A362" i="1" s="1"/>
  <c r="C361" i="1"/>
  <c r="B361" i="1"/>
  <c r="C360" i="1"/>
  <c r="B360" i="1"/>
  <c r="A360" i="1" s="1"/>
  <c r="C359" i="1"/>
  <c r="B359" i="1"/>
  <c r="C358" i="1"/>
  <c r="B358" i="1"/>
  <c r="A358" i="1" s="1"/>
  <c r="C357" i="1"/>
  <c r="B357" i="1"/>
  <c r="A357" i="1" s="1"/>
  <c r="C356" i="1"/>
  <c r="B356" i="1"/>
  <c r="A356" i="1" s="1"/>
  <c r="C355" i="1"/>
  <c r="B355" i="1"/>
  <c r="A355" i="1" s="1"/>
  <c r="C354" i="1"/>
  <c r="B354" i="1"/>
  <c r="A354" i="1" s="1"/>
  <c r="C353" i="1"/>
  <c r="B353" i="1"/>
  <c r="C352" i="1"/>
  <c r="B352" i="1"/>
  <c r="A352" i="1" s="1"/>
  <c r="C351" i="1"/>
  <c r="B351" i="1"/>
  <c r="A351" i="1" s="1"/>
  <c r="C350" i="1"/>
  <c r="B350" i="1"/>
  <c r="A350" i="1" s="1"/>
  <c r="C349" i="1"/>
  <c r="B349" i="1"/>
  <c r="C348" i="1"/>
  <c r="B348" i="1"/>
  <c r="A348" i="1" s="1"/>
  <c r="C347" i="1"/>
  <c r="B347" i="1"/>
  <c r="A347" i="1" s="1"/>
  <c r="C346" i="1"/>
  <c r="B346" i="1"/>
  <c r="A346" i="1" s="1"/>
  <c r="C345" i="1"/>
  <c r="B345" i="1"/>
  <c r="C344" i="1"/>
  <c r="B344" i="1"/>
  <c r="A344" i="1" s="1"/>
  <c r="C343" i="1"/>
  <c r="B343" i="1"/>
  <c r="C342" i="1"/>
  <c r="B342" i="1"/>
  <c r="C341" i="1"/>
  <c r="B341" i="1"/>
  <c r="A341" i="1" s="1"/>
  <c r="C340" i="1"/>
  <c r="B340" i="1"/>
  <c r="A340" i="1" s="1"/>
  <c r="C339" i="1"/>
  <c r="B339" i="1"/>
  <c r="C338" i="1"/>
  <c r="B338" i="1"/>
  <c r="A338" i="1" s="1"/>
  <c r="C337" i="1"/>
  <c r="B337" i="1"/>
  <c r="C336" i="1"/>
  <c r="B336" i="1"/>
  <c r="C335" i="1"/>
  <c r="B335" i="1"/>
  <c r="A335" i="1" s="1"/>
  <c r="C334" i="1"/>
  <c r="B334" i="1"/>
  <c r="C333" i="1"/>
  <c r="B333" i="1"/>
  <c r="A333" i="1" s="1"/>
  <c r="C332" i="1"/>
  <c r="B332" i="1"/>
  <c r="A332" i="1" s="1"/>
  <c r="C331" i="1"/>
  <c r="B331" i="1"/>
  <c r="C330" i="1"/>
  <c r="B330" i="1"/>
  <c r="A330" i="1" s="1"/>
  <c r="C329" i="1"/>
  <c r="B329" i="1"/>
  <c r="C328" i="1"/>
  <c r="B328" i="1"/>
  <c r="C327" i="1"/>
  <c r="B327" i="1"/>
  <c r="A327" i="1" s="1"/>
  <c r="C326" i="1"/>
  <c r="B326" i="1"/>
  <c r="A326" i="1" s="1"/>
  <c r="C325" i="1"/>
  <c r="B325" i="1"/>
  <c r="A325" i="1" s="1"/>
  <c r="C324" i="1"/>
  <c r="B324" i="1"/>
  <c r="A324" i="1" s="1"/>
  <c r="C323" i="1"/>
  <c r="B323" i="1"/>
  <c r="A323" i="1" s="1"/>
  <c r="C322" i="1"/>
  <c r="B322" i="1"/>
  <c r="A322" i="1" s="1"/>
  <c r="C321" i="1"/>
  <c r="B321" i="1"/>
  <c r="A321" i="1" s="1"/>
  <c r="C320" i="1"/>
  <c r="B320" i="1"/>
  <c r="A320" i="1" s="1"/>
  <c r="C319" i="1"/>
  <c r="B319" i="1"/>
  <c r="A319" i="1" s="1"/>
  <c r="C318" i="1"/>
  <c r="B318" i="1"/>
  <c r="A318" i="1" s="1"/>
  <c r="C317" i="1"/>
  <c r="B317" i="1"/>
  <c r="C316" i="1"/>
  <c r="B316" i="1"/>
  <c r="A316" i="1" s="1"/>
  <c r="C315" i="1"/>
  <c r="B315" i="1"/>
  <c r="A315" i="1" s="1"/>
  <c r="C314" i="1"/>
  <c r="B314" i="1"/>
  <c r="C313" i="1"/>
  <c r="B313" i="1"/>
  <c r="C312" i="1"/>
  <c r="B312" i="1"/>
  <c r="A312" i="1" s="1"/>
  <c r="C311" i="1"/>
  <c r="B311" i="1"/>
  <c r="A311" i="1" s="1"/>
  <c r="C310" i="1"/>
  <c r="B310" i="1"/>
  <c r="C309" i="1"/>
  <c r="B309" i="1"/>
  <c r="A309" i="1" s="1"/>
  <c r="C308" i="1"/>
  <c r="B308" i="1"/>
  <c r="C307" i="1"/>
  <c r="B307" i="1"/>
  <c r="A307" i="1" s="1"/>
  <c r="C306" i="1"/>
  <c r="B306" i="1"/>
  <c r="A306" i="1" s="1"/>
  <c r="C305" i="1"/>
  <c r="B305" i="1"/>
  <c r="A305" i="1" s="1"/>
  <c r="C304" i="1"/>
  <c r="B304" i="1"/>
  <c r="A304" i="1" s="1"/>
  <c r="C303" i="1"/>
  <c r="B303" i="1"/>
  <c r="A303" i="1" s="1"/>
  <c r="C302" i="1"/>
  <c r="B302" i="1"/>
  <c r="A302" i="1" s="1"/>
  <c r="C301" i="1"/>
  <c r="B301" i="1"/>
  <c r="A301" i="1" s="1"/>
  <c r="C300" i="1"/>
  <c r="B300" i="1"/>
  <c r="C299" i="1"/>
  <c r="B299" i="1"/>
  <c r="A299" i="1" s="1"/>
  <c r="C298" i="1"/>
  <c r="B298" i="1"/>
  <c r="A298" i="1" s="1"/>
  <c r="C297" i="1"/>
  <c r="B297" i="1"/>
  <c r="A297" i="1" s="1"/>
  <c r="C296" i="1"/>
  <c r="B296" i="1"/>
  <c r="A296" i="1" s="1"/>
  <c r="C295" i="1"/>
  <c r="B295" i="1"/>
  <c r="C294" i="1"/>
  <c r="B294" i="1"/>
  <c r="A294" i="1" s="1"/>
  <c r="C293" i="1"/>
  <c r="B293" i="1"/>
  <c r="A293" i="1" s="1"/>
  <c r="C292" i="1"/>
  <c r="B292" i="1"/>
  <c r="C291" i="1"/>
  <c r="B291" i="1"/>
  <c r="C290" i="1"/>
  <c r="B290" i="1"/>
  <c r="C289" i="1"/>
  <c r="B289" i="1"/>
  <c r="C288" i="1"/>
  <c r="B288" i="1"/>
  <c r="A288" i="1" s="1"/>
  <c r="C287" i="1"/>
  <c r="B287" i="1"/>
  <c r="C286" i="1"/>
  <c r="B286" i="1"/>
  <c r="A286" i="1" s="1"/>
  <c r="C285" i="1"/>
  <c r="B285" i="1"/>
  <c r="A285" i="1" s="1"/>
  <c r="C284" i="1"/>
  <c r="B284" i="1"/>
  <c r="C283" i="1"/>
  <c r="B283" i="1"/>
  <c r="C282" i="1"/>
  <c r="B282" i="1"/>
  <c r="C281" i="1"/>
  <c r="B281" i="1"/>
  <c r="C280" i="1"/>
  <c r="B280" i="1"/>
  <c r="A280" i="1" s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A270" i="1" s="1"/>
  <c r="C269" i="1"/>
  <c r="B269" i="1"/>
  <c r="A269" i="1" s="1"/>
  <c r="C268" i="1"/>
  <c r="B268" i="1"/>
  <c r="C267" i="1"/>
  <c r="B267" i="1"/>
  <c r="C266" i="1"/>
  <c r="B266" i="1"/>
  <c r="A266" i="1" s="1"/>
  <c r="C265" i="1"/>
  <c r="B265" i="1"/>
  <c r="A265" i="1" s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A258" i="1" s="1"/>
  <c r="C257" i="1"/>
  <c r="B257" i="1"/>
  <c r="C256" i="1"/>
  <c r="B256" i="1"/>
  <c r="A256" i="1" s="1"/>
  <c r="C255" i="1"/>
  <c r="B255" i="1"/>
  <c r="C254" i="1"/>
  <c r="B254" i="1"/>
  <c r="A254" i="1" s="1"/>
  <c r="C253" i="1"/>
  <c r="B253" i="1"/>
  <c r="A253" i="1" s="1"/>
  <c r="C252" i="1"/>
  <c r="B252" i="1"/>
  <c r="C251" i="1"/>
  <c r="B251" i="1"/>
  <c r="A251" i="1" s="1"/>
  <c r="C250" i="1"/>
  <c r="B250" i="1"/>
  <c r="C249" i="1"/>
  <c r="B249" i="1"/>
  <c r="A249" i="1" s="1"/>
  <c r="C248" i="1"/>
  <c r="B248" i="1"/>
  <c r="C247" i="1"/>
  <c r="B247" i="1"/>
  <c r="C246" i="1"/>
  <c r="B246" i="1"/>
  <c r="A246" i="1" s="1"/>
  <c r="C245" i="1"/>
  <c r="B245" i="1"/>
  <c r="C244" i="1"/>
  <c r="B244" i="1"/>
  <c r="A244" i="1" s="1"/>
  <c r="C243" i="1"/>
  <c r="B243" i="1"/>
  <c r="C242" i="1"/>
  <c r="B242" i="1"/>
  <c r="A242" i="1" s="1"/>
  <c r="C241" i="1"/>
  <c r="B241" i="1"/>
  <c r="A241" i="1" s="1"/>
  <c r="C240" i="1"/>
  <c r="B240" i="1"/>
  <c r="A240" i="1" s="1"/>
  <c r="C239" i="1"/>
  <c r="B239" i="1"/>
  <c r="C238" i="1"/>
  <c r="B238" i="1"/>
  <c r="A238" i="1" s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A231" i="1" s="1"/>
  <c r="C230" i="1"/>
  <c r="B230" i="1"/>
  <c r="A230" i="1" s="1"/>
  <c r="C229" i="1"/>
  <c r="B229" i="1"/>
  <c r="C228" i="1"/>
  <c r="B228" i="1"/>
  <c r="A228" i="1" s="1"/>
  <c r="C227" i="1"/>
  <c r="B227" i="1"/>
  <c r="C226" i="1"/>
  <c r="B226" i="1"/>
  <c r="A226" i="1" s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A214" i="1" s="1"/>
  <c r="C213" i="1"/>
  <c r="B213" i="1"/>
  <c r="A213" i="1" s="1"/>
  <c r="C212" i="1"/>
  <c r="B212" i="1"/>
  <c r="A212" i="1" s="1"/>
  <c r="C211" i="1"/>
  <c r="B211" i="1"/>
  <c r="C210" i="1"/>
  <c r="B210" i="1"/>
  <c r="C209" i="1"/>
  <c r="B209" i="1"/>
  <c r="A209" i="1" s="1"/>
  <c r="C208" i="1"/>
  <c r="B208" i="1"/>
  <c r="C207" i="1"/>
  <c r="B207" i="1"/>
  <c r="A207" i="1" s="1"/>
  <c r="C206" i="1"/>
  <c r="B206" i="1"/>
  <c r="C205" i="1"/>
  <c r="B205" i="1"/>
  <c r="C204" i="1"/>
  <c r="B204" i="1"/>
  <c r="A204" i="1" s="1"/>
  <c r="C203" i="1"/>
  <c r="B203" i="1"/>
  <c r="C202" i="1"/>
  <c r="B202" i="1"/>
  <c r="A202" i="1" s="1"/>
  <c r="C201" i="1"/>
  <c r="B201" i="1"/>
  <c r="C200" i="1"/>
  <c r="B200" i="1"/>
  <c r="C199" i="1"/>
  <c r="B199" i="1"/>
  <c r="A199" i="1" s="1"/>
  <c r="C198" i="1"/>
  <c r="B198" i="1"/>
  <c r="C197" i="1"/>
  <c r="B197" i="1"/>
  <c r="C196" i="1"/>
  <c r="B196" i="1"/>
  <c r="A196" i="1" s="1"/>
  <c r="C195" i="1"/>
  <c r="B195" i="1"/>
  <c r="C194" i="1"/>
  <c r="B194" i="1"/>
  <c r="C193" i="1"/>
  <c r="B193" i="1"/>
  <c r="A193" i="1" s="1"/>
  <c r="C192" i="1"/>
  <c r="B192" i="1"/>
  <c r="C191" i="1"/>
  <c r="B191" i="1"/>
  <c r="A191" i="1" s="1"/>
  <c r="C190" i="1"/>
  <c r="B190" i="1"/>
  <c r="C189" i="1"/>
  <c r="B189" i="1"/>
  <c r="A189" i="1" s="1"/>
  <c r="C188" i="1"/>
  <c r="B188" i="1"/>
  <c r="A188" i="1" s="1"/>
  <c r="C187" i="1"/>
  <c r="B187" i="1"/>
  <c r="A187" i="1" s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A161" i="1" s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E128" i="1" s="1"/>
  <c r="C127" i="1"/>
  <c r="B127" i="1"/>
  <c r="C126" i="1"/>
  <c r="B126" i="1"/>
  <c r="C125" i="1"/>
  <c r="B125" i="1"/>
  <c r="C124" i="1"/>
  <c r="B124" i="1"/>
  <c r="A124" i="1" s="1"/>
  <c r="C123" i="1"/>
  <c r="B123" i="1"/>
  <c r="A123" i="1" s="1"/>
  <c r="C122" i="1"/>
  <c r="B122" i="1"/>
  <c r="C121" i="1"/>
  <c r="B121" i="1"/>
  <c r="C120" i="1"/>
  <c r="B120" i="1"/>
  <c r="C119" i="1"/>
  <c r="B119" i="1"/>
  <c r="E119" i="1" s="1"/>
  <c r="C118" i="1"/>
  <c r="B118" i="1"/>
  <c r="E118" i="1" s="1"/>
  <c r="C117" i="1"/>
  <c r="B117" i="1"/>
  <c r="E117" i="1" s="1"/>
  <c r="C116" i="1"/>
  <c r="B116" i="1"/>
  <c r="C115" i="1"/>
  <c r="B115" i="1"/>
  <c r="E115" i="1" s="1"/>
  <c r="C114" i="1"/>
  <c r="B114" i="1"/>
  <c r="E114" i="1" s="1"/>
  <c r="C113" i="1"/>
  <c r="B113" i="1"/>
  <c r="E113" i="1" s="1"/>
  <c r="C112" i="1"/>
  <c r="B112" i="1"/>
  <c r="E112" i="1" s="1"/>
  <c r="C111" i="1"/>
  <c r="B111" i="1"/>
  <c r="E111" i="1" s="1"/>
  <c r="C110" i="1"/>
  <c r="B110" i="1"/>
  <c r="E110" i="1" s="1"/>
  <c r="C109" i="1"/>
  <c r="B109" i="1"/>
  <c r="E109" i="1" s="1"/>
  <c r="C108" i="1"/>
  <c r="B108" i="1"/>
  <c r="E108" i="1" s="1"/>
  <c r="B98" i="1"/>
  <c r="E98" i="1" s="1"/>
  <c r="C98" i="1"/>
  <c r="B99" i="1"/>
  <c r="E99" i="1" s="1"/>
  <c r="C99" i="1"/>
  <c r="B100" i="1"/>
  <c r="E100" i="1" s="1"/>
  <c r="C100" i="1"/>
  <c r="B101" i="1"/>
  <c r="E101" i="1" s="1"/>
  <c r="C101" i="1"/>
  <c r="B102" i="1"/>
  <c r="E102" i="1" s="1"/>
  <c r="C102" i="1"/>
  <c r="B103" i="1"/>
  <c r="E103" i="1" s="1"/>
  <c r="C103" i="1"/>
  <c r="B104" i="1"/>
  <c r="E104" i="1" s="1"/>
  <c r="C104" i="1"/>
  <c r="B105" i="1"/>
  <c r="E105" i="1" s="1"/>
  <c r="C105" i="1"/>
  <c r="B106" i="1"/>
  <c r="E106" i="1" s="1"/>
  <c r="C106" i="1"/>
  <c r="B107" i="1"/>
  <c r="C107" i="1"/>
  <c r="E132" i="1" l="1"/>
  <c r="A132" i="1"/>
  <c r="E120" i="1"/>
  <c r="A120" i="1"/>
  <c r="E134" i="1"/>
  <c r="A134" i="1"/>
  <c r="E107" i="1"/>
  <c r="A107" i="1"/>
  <c r="E116" i="1"/>
  <c r="A116" i="1"/>
  <c r="E133" i="1"/>
  <c r="A133" i="1"/>
  <c r="A130" i="1"/>
  <c r="E130" i="1"/>
  <c r="A150" i="1"/>
  <c r="E150" i="1"/>
  <c r="E124" i="1"/>
  <c r="A136" i="1"/>
  <c r="E136" i="1"/>
  <c r="A148" i="1"/>
  <c r="E148" i="1"/>
  <c r="A160" i="1"/>
  <c r="E160" i="1"/>
  <c r="A172" i="1"/>
  <c r="E172" i="1"/>
  <c r="A184" i="1"/>
  <c r="E184" i="1"/>
  <c r="A195" i="1"/>
  <c r="E195" i="1"/>
  <c r="E207" i="1"/>
  <c r="A219" i="1"/>
  <c r="E219" i="1"/>
  <c r="E231" i="1"/>
  <c r="A243" i="1"/>
  <c r="E243" i="1"/>
  <c r="A255" i="1"/>
  <c r="E255" i="1"/>
  <c r="A267" i="1"/>
  <c r="E267" i="1"/>
  <c r="A279" i="1"/>
  <c r="E279" i="1"/>
  <c r="A291" i="1"/>
  <c r="E291" i="1"/>
  <c r="E303" i="1"/>
  <c r="E315" i="1"/>
  <c r="E327" i="1"/>
  <c r="A339" i="1"/>
  <c r="E339" i="1"/>
  <c r="E351" i="1"/>
  <c r="E363" i="1"/>
  <c r="E379" i="1"/>
  <c r="A391" i="1"/>
  <c r="E391" i="1"/>
  <c r="A403" i="1"/>
  <c r="E403" i="1"/>
  <c r="E415" i="1"/>
  <c r="E427" i="1"/>
  <c r="E439" i="1"/>
  <c r="E451" i="1"/>
  <c r="E463" i="1"/>
  <c r="A126" i="1"/>
  <c r="E126" i="1"/>
  <c r="A146" i="1"/>
  <c r="E146" i="1"/>
  <c r="A140" i="1"/>
  <c r="E140" i="1"/>
  <c r="A152" i="1"/>
  <c r="E152" i="1"/>
  <c r="A164" i="1"/>
  <c r="E164" i="1"/>
  <c r="A176" i="1"/>
  <c r="E176" i="1"/>
  <c r="E188" i="1"/>
  <c r="E199" i="1"/>
  <c r="A211" i="1"/>
  <c r="E211" i="1"/>
  <c r="A223" i="1"/>
  <c r="E223" i="1"/>
  <c r="A235" i="1"/>
  <c r="E235" i="1"/>
  <c r="A247" i="1"/>
  <c r="E247" i="1"/>
  <c r="A259" i="1"/>
  <c r="E259" i="1"/>
  <c r="A275" i="1"/>
  <c r="E275" i="1"/>
  <c r="A287" i="1"/>
  <c r="E287" i="1"/>
  <c r="E299" i="1"/>
  <c r="E311" i="1"/>
  <c r="E323" i="1"/>
  <c r="E335" i="1"/>
  <c r="E347" i="1"/>
  <c r="A359" i="1"/>
  <c r="E359" i="1"/>
  <c r="E371" i="1"/>
  <c r="A383" i="1"/>
  <c r="E383" i="1"/>
  <c r="E395" i="1"/>
  <c r="E407" i="1"/>
  <c r="E423" i="1"/>
  <c r="E435" i="1"/>
  <c r="E447" i="1"/>
  <c r="E459" i="1"/>
  <c r="A121" i="1"/>
  <c r="E121" i="1"/>
  <c r="A137" i="1"/>
  <c r="E137" i="1"/>
  <c r="A145" i="1"/>
  <c r="E145" i="1"/>
  <c r="A149" i="1"/>
  <c r="E149" i="1"/>
  <c r="A153" i="1"/>
  <c r="E153" i="1"/>
  <c r="A157" i="1"/>
  <c r="E157" i="1"/>
  <c r="E161" i="1"/>
  <c r="A165" i="1"/>
  <c r="E165" i="1"/>
  <c r="A169" i="1"/>
  <c r="E169" i="1"/>
  <c r="A173" i="1"/>
  <c r="E173" i="1"/>
  <c r="A177" i="1"/>
  <c r="E177" i="1"/>
  <c r="A181" i="1"/>
  <c r="E181" i="1"/>
  <c r="A185" i="1"/>
  <c r="E185" i="1"/>
  <c r="E189" i="1"/>
  <c r="E193" i="1"/>
  <c r="E196" i="1"/>
  <c r="A200" i="1"/>
  <c r="E200" i="1"/>
  <c r="E204" i="1"/>
  <c r="A208" i="1"/>
  <c r="E208" i="1"/>
  <c r="E212" i="1"/>
  <c r="A216" i="1"/>
  <c r="E216" i="1"/>
  <c r="A220" i="1"/>
  <c r="E220" i="1"/>
  <c r="A224" i="1"/>
  <c r="E224" i="1"/>
  <c r="E228" i="1"/>
  <c r="A232" i="1"/>
  <c r="E232" i="1"/>
  <c r="A236" i="1"/>
  <c r="E236" i="1"/>
  <c r="E240" i="1"/>
  <c r="E244" i="1"/>
  <c r="A248" i="1"/>
  <c r="E248" i="1"/>
  <c r="A252" i="1"/>
  <c r="E252" i="1"/>
  <c r="E256" i="1"/>
  <c r="A260" i="1"/>
  <c r="E260" i="1"/>
  <c r="A264" i="1"/>
  <c r="E264" i="1"/>
  <c r="A268" i="1"/>
  <c r="E268" i="1"/>
  <c r="A272" i="1"/>
  <c r="E272" i="1"/>
  <c r="A276" i="1"/>
  <c r="E276" i="1"/>
  <c r="E280" i="1"/>
  <c r="A284" i="1"/>
  <c r="E284" i="1"/>
  <c r="E288" i="1"/>
  <c r="A292" i="1"/>
  <c r="E292" i="1"/>
  <c r="E296" i="1"/>
  <c r="A300" i="1"/>
  <c r="E300" i="1"/>
  <c r="E304" i="1"/>
  <c r="A308" i="1"/>
  <c r="E308" i="1"/>
  <c r="E312" i="1"/>
  <c r="E316" i="1"/>
  <c r="E320" i="1"/>
  <c r="E324" i="1"/>
  <c r="A328" i="1"/>
  <c r="E328" i="1"/>
  <c r="E332" i="1"/>
  <c r="A336" i="1"/>
  <c r="E336" i="1"/>
  <c r="E340" i="1"/>
  <c r="E344" i="1"/>
  <c r="E348" i="1"/>
  <c r="E352" i="1"/>
  <c r="E356" i="1"/>
  <c r="E360" i="1"/>
  <c r="E364" i="1"/>
  <c r="E368" i="1"/>
  <c r="E372" i="1"/>
  <c r="E376" i="1"/>
  <c r="A380" i="1"/>
  <c r="E380" i="1"/>
  <c r="E384" i="1"/>
  <c r="A388" i="1"/>
  <c r="E388" i="1"/>
  <c r="E392" i="1"/>
  <c r="E396" i="1"/>
  <c r="A400" i="1"/>
  <c r="E400" i="1"/>
  <c r="E404" i="1"/>
  <c r="A408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A122" i="1"/>
  <c r="E122" i="1"/>
  <c r="A144" i="1"/>
  <c r="E144" i="1"/>
  <c r="A156" i="1"/>
  <c r="E156" i="1"/>
  <c r="A168" i="1"/>
  <c r="E168" i="1"/>
  <c r="A180" i="1"/>
  <c r="E180" i="1"/>
  <c r="A192" i="1"/>
  <c r="E192" i="1"/>
  <c r="A203" i="1"/>
  <c r="E203" i="1"/>
  <c r="A215" i="1"/>
  <c r="E215" i="1"/>
  <c r="A227" i="1"/>
  <c r="E227" i="1"/>
  <c r="A239" i="1"/>
  <c r="E239" i="1"/>
  <c r="E251" i="1"/>
  <c r="A263" i="1"/>
  <c r="E263" i="1"/>
  <c r="A271" i="1"/>
  <c r="E271" i="1"/>
  <c r="A283" i="1"/>
  <c r="E283" i="1"/>
  <c r="A295" i="1"/>
  <c r="E295" i="1"/>
  <c r="E307" i="1"/>
  <c r="E319" i="1"/>
  <c r="A331" i="1"/>
  <c r="E331" i="1"/>
  <c r="A343" i="1"/>
  <c r="E343" i="1"/>
  <c r="E355" i="1"/>
  <c r="A367" i="1"/>
  <c r="E367" i="1"/>
  <c r="A375" i="1"/>
  <c r="E375" i="1"/>
  <c r="E387" i="1"/>
  <c r="E399" i="1"/>
  <c r="E411" i="1"/>
  <c r="E419" i="1"/>
  <c r="E431" i="1"/>
  <c r="E443" i="1"/>
  <c r="E455" i="1"/>
  <c r="A125" i="1"/>
  <c r="E125" i="1"/>
  <c r="A129" i="1"/>
  <c r="E129" i="1"/>
  <c r="A141" i="1"/>
  <c r="E141" i="1"/>
  <c r="A142" i="1"/>
  <c r="E142" i="1"/>
  <c r="A162" i="1"/>
  <c r="E162" i="1"/>
  <c r="A174" i="1"/>
  <c r="E174" i="1"/>
  <c r="A186" i="1"/>
  <c r="E186" i="1"/>
  <c r="A197" i="1"/>
  <c r="E197" i="1"/>
  <c r="E209" i="1"/>
  <c r="A221" i="1"/>
  <c r="E221" i="1"/>
  <c r="A233" i="1"/>
  <c r="E233" i="1"/>
  <c r="A245" i="1"/>
  <c r="E245" i="1"/>
  <c r="A257" i="1"/>
  <c r="E257" i="1"/>
  <c r="E269" i="1"/>
  <c r="A281" i="1"/>
  <c r="E281" i="1"/>
  <c r="E301" i="1"/>
  <c r="A313" i="1"/>
  <c r="E313" i="1"/>
  <c r="E325" i="1"/>
  <c r="A337" i="1"/>
  <c r="E337" i="1"/>
  <c r="A349" i="1"/>
  <c r="E349" i="1"/>
  <c r="A361" i="1"/>
  <c r="E361" i="1"/>
  <c r="A373" i="1"/>
  <c r="E373" i="1"/>
  <c r="A385" i="1"/>
  <c r="E385" i="1"/>
  <c r="A401" i="1"/>
  <c r="E401" i="1"/>
  <c r="A417" i="1"/>
  <c r="E417" i="1"/>
  <c r="E429" i="1"/>
  <c r="E441" i="1"/>
  <c r="E453" i="1"/>
  <c r="A158" i="1"/>
  <c r="E158" i="1"/>
  <c r="A170" i="1"/>
  <c r="E170" i="1"/>
  <c r="A182" i="1"/>
  <c r="E182" i="1"/>
  <c r="A194" i="1"/>
  <c r="E194" i="1"/>
  <c r="A205" i="1"/>
  <c r="E205" i="1"/>
  <c r="A217" i="1"/>
  <c r="E217" i="1"/>
  <c r="A225" i="1"/>
  <c r="E225" i="1"/>
  <c r="A237" i="1"/>
  <c r="E237" i="1"/>
  <c r="E249" i="1"/>
  <c r="E265" i="1"/>
  <c r="A277" i="1"/>
  <c r="E277" i="1"/>
  <c r="A289" i="1"/>
  <c r="E289" i="1"/>
  <c r="E297" i="1"/>
  <c r="E305" i="1"/>
  <c r="A317" i="1"/>
  <c r="E317" i="1"/>
  <c r="A329" i="1"/>
  <c r="E329" i="1"/>
  <c r="E341" i="1"/>
  <c r="A353" i="1"/>
  <c r="E353" i="1"/>
  <c r="A365" i="1"/>
  <c r="E365" i="1"/>
  <c r="E377" i="1"/>
  <c r="E389" i="1"/>
  <c r="E397" i="1"/>
  <c r="E409" i="1"/>
  <c r="E421" i="1"/>
  <c r="E433" i="1"/>
  <c r="E445" i="1"/>
  <c r="E457" i="1"/>
  <c r="E123" i="1"/>
  <c r="A127" i="1"/>
  <c r="E127" i="1"/>
  <c r="A131" i="1"/>
  <c r="E131" i="1"/>
  <c r="A135" i="1"/>
  <c r="E135" i="1"/>
  <c r="A139" i="1"/>
  <c r="E139" i="1"/>
  <c r="A143" i="1"/>
  <c r="E143" i="1"/>
  <c r="A147" i="1"/>
  <c r="E147" i="1"/>
  <c r="A151" i="1"/>
  <c r="E151" i="1"/>
  <c r="A155" i="1"/>
  <c r="E155" i="1"/>
  <c r="A159" i="1"/>
  <c r="E159" i="1"/>
  <c r="A163" i="1"/>
  <c r="E163" i="1"/>
  <c r="A167" i="1"/>
  <c r="E167" i="1"/>
  <c r="A171" i="1"/>
  <c r="E171" i="1"/>
  <c r="A175" i="1"/>
  <c r="E175" i="1"/>
  <c r="A179" i="1"/>
  <c r="E179" i="1"/>
  <c r="A183" i="1"/>
  <c r="E183" i="1"/>
  <c r="E187" i="1"/>
  <c r="E191" i="1"/>
  <c r="A198" i="1"/>
  <c r="E198" i="1"/>
  <c r="E202" i="1"/>
  <c r="A206" i="1"/>
  <c r="E206" i="1"/>
  <c r="A210" i="1"/>
  <c r="E210" i="1"/>
  <c r="E214" i="1"/>
  <c r="A218" i="1"/>
  <c r="E218" i="1"/>
  <c r="A222" i="1"/>
  <c r="E222" i="1"/>
  <c r="E226" i="1"/>
  <c r="E230" i="1"/>
  <c r="A234" i="1"/>
  <c r="E234" i="1"/>
  <c r="E238" i="1"/>
  <c r="E242" i="1"/>
  <c r="E246" i="1"/>
  <c r="A250" i="1"/>
  <c r="E250" i="1"/>
  <c r="E254" i="1"/>
  <c r="E258" i="1"/>
  <c r="A262" i="1"/>
  <c r="E262" i="1"/>
  <c r="E266" i="1"/>
  <c r="E270" i="1"/>
  <c r="A274" i="1"/>
  <c r="E274" i="1"/>
  <c r="A278" i="1"/>
  <c r="E278" i="1"/>
  <c r="A282" i="1"/>
  <c r="E282" i="1"/>
  <c r="E286" i="1"/>
  <c r="A290" i="1"/>
  <c r="E290" i="1"/>
  <c r="E294" i="1"/>
  <c r="E298" i="1"/>
  <c r="E302" i="1"/>
  <c r="E306" i="1"/>
  <c r="A310" i="1"/>
  <c r="E310" i="1"/>
  <c r="A314" i="1"/>
  <c r="E314" i="1"/>
  <c r="E318" i="1"/>
  <c r="E322" i="1"/>
  <c r="E326" i="1"/>
  <c r="E330" i="1"/>
  <c r="A334" i="1"/>
  <c r="E334" i="1"/>
  <c r="E338" i="1"/>
  <c r="A342" i="1"/>
  <c r="E342" i="1"/>
  <c r="E346" i="1"/>
  <c r="E350" i="1"/>
  <c r="E354" i="1"/>
  <c r="E358" i="1"/>
  <c r="E362" i="1"/>
  <c r="E366" i="1"/>
  <c r="A370" i="1"/>
  <c r="E370" i="1"/>
  <c r="E374" i="1"/>
  <c r="A378" i="1"/>
  <c r="E378" i="1"/>
  <c r="E382" i="1"/>
  <c r="A386" i="1"/>
  <c r="E386" i="1"/>
  <c r="A390" i="1"/>
  <c r="E390" i="1"/>
  <c r="A394" i="1"/>
  <c r="E394" i="1"/>
  <c r="A398" i="1"/>
  <c r="E398" i="1"/>
  <c r="E402" i="1"/>
  <c r="A406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A138" i="1"/>
  <c r="E138" i="1"/>
  <c r="A154" i="1"/>
  <c r="E154" i="1"/>
  <c r="A166" i="1"/>
  <c r="E166" i="1"/>
  <c r="A178" i="1"/>
  <c r="E178" i="1"/>
  <c r="A190" i="1"/>
  <c r="E190" i="1"/>
  <c r="A201" i="1"/>
  <c r="E201" i="1"/>
  <c r="E213" i="1"/>
  <c r="A229" i="1"/>
  <c r="E229" i="1"/>
  <c r="E241" i="1"/>
  <c r="E253" i="1"/>
  <c r="A261" i="1"/>
  <c r="E261" i="1"/>
  <c r="A273" i="1"/>
  <c r="E273" i="1"/>
  <c r="E285" i="1"/>
  <c r="E293" i="1"/>
  <c r="E309" i="1"/>
  <c r="E321" i="1"/>
  <c r="E333" i="1"/>
  <c r="A345" i="1"/>
  <c r="E345" i="1"/>
  <c r="E357" i="1"/>
  <c r="E369" i="1"/>
  <c r="E381" i="1"/>
  <c r="A393" i="1"/>
  <c r="E393" i="1"/>
  <c r="A405" i="1"/>
  <c r="E405" i="1"/>
  <c r="E413" i="1"/>
  <c r="E425" i="1"/>
  <c r="E437" i="1"/>
  <c r="E449" i="1"/>
  <c r="E461" i="1"/>
  <c r="D105" i="1"/>
  <c r="D101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104" i="1"/>
  <c r="D100" i="1"/>
  <c r="D98" i="1"/>
  <c r="D106" i="1"/>
  <c r="D102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107" i="1"/>
  <c r="D103" i="1"/>
  <c r="D99" i="1"/>
  <c r="A113" i="1"/>
  <c r="A117" i="1"/>
  <c r="A119" i="1"/>
  <c r="A109" i="1"/>
  <c r="A115" i="1"/>
  <c r="A111" i="1"/>
  <c r="A108" i="1"/>
  <c r="A112" i="1"/>
  <c r="A114" i="1"/>
  <c r="A118" i="1"/>
  <c r="A110" i="1"/>
  <c r="A128" i="1"/>
  <c r="A105" i="1"/>
  <c r="A101" i="1"/>
  <c r="A98" i="1"/>
  <c r="A106" i="1"/>
  <c r="A102" i="1"/>
  <c r="A99" i="1"/>
  <c r="A103" i="1"/>
  <c r="A104" i="1"/>
  <c r="A100" i="1"/>
  <c r="C97" i="1"/>
  <c r="B97" i="1"/>
  <c r="A97" i="1" s="1"/>
  <c r="C96" i="1"/>
  <c r="B96" i="1"/>
  <c r="C95" i="1"/>
  <c r="B95" i="1"/>
  <c r="C94" i="1"/>
  <c r="B94" i="1"/>
  <c r="C93" i="1"/>
  <c r="B93" i="1"/>
  <c r="C92" i="1"/>
  <c r="B92" i="1"/>
  <c r="E92" i="1" s="1"/>
  <c r="C91" i="1"/>
  <c r="B91" i="1"/>
  <c r="E91" i="1" s="1"/>
  <c r="C90" i="1"/>
  <c r="B90" i="1"/>
  <c r="E90" i="1" s="1"/>
  <c r="C89" i="1"/>
  <c r="B89" i="1"/>
  <c r="E89" i="1" s="1"/>
  <c r="C88" i="1"/>
  <c r="B88" i="1"/>
  <c r="E88" i="1" s="1"/>
  <c r="C87" i="1"/>
  <c r="B87" i="1"/>
  <c r="C86" i="1"/>
  <c r="B86" i="1"/>
  <c r="E86" i="1" s="1"/>
  <c r="C85" i="1"/>
  <c r="H7" i="7" s="1"/>
  <c r="B85" i="1"/>
  <c r="E85" i="1" s="1"/>
  <c r="C84" i="1"/>
  <c r="B84" i="1"/>
  <c r="E84" i="1" s="1"/>
  <c r="C83" i="1"/>
  <c r="B83" i="1"/>
  <c r="E83" i="1" s="1"/>
  <c r="C82" i="1"/>
  <c r="B82" i="1"/>
  <c r="E82" i="1" s="1"/>
  <c r="C81" i="1"/>
  <c r="B81" i="1"/>
  <c r="E81" i="1" s="1"/>
  <c r="C80" i="1"/>
  <c r="B80" i="1"/>
  <c r="E80" i="1" s="1"/>
  <c r="C79" i="1"/>
  <c r="B79" i="1"/>
  <c r="E79" i="1" s="1"/>
  <c r="C78" i="1"/>
  <c r="B78" i="1"/>
  <c r="E78" i="1" s="1"/>
  <c r="C77" i="1"/>
  <c r="B77" i="1"/>
  <c r="E77" i="1" s="1"/>
  <c r="C76" i="1"/>
  <c r="B76" i="1"/>
  <c r="E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C69" i="1"/>
  <c r="B69" i="1"/>
  <c r="C68" i="1"/>
  <c r="B68" i="1"/>
  <c r="E68" i="1" s="1"/>
  <c r="C67" i="1"/>
  <c r="B67" i="1"/>
  <c r="E67" i="1" s="1"/>
  <c r="C66" i="1"/>
  <c r="B66" i="1"/>
  <c r="E66" i="1" s="1"/>
  <c r="C65" i="1"/>
  <c r="B65" i="1"/>
  <c r="E65" i="1" s="1"/>
  <c r="C64" i="1"/>
  <c r="B64" i="1"/>
  <c r="E64" i="1" s="1"/>
  <c r="C63" i="1"/>
  <c r="B63" i="1"/>
  <c r="E63" i="1" s="1"/>
  <c r="C62" i="1"/>
  <c r="B62" i="1"/>
  <c r="E62" i="1" s="1"/>
  <c r="C61" i="1"/>
  <c r="B61" i="1"/>
  <c r="E61" i="1" s="1"/>
  <c r="C60" i="1"/>
  <c r="B60" i="1"/>
  <c r="E60" i="1" s="1"/>
  <c r="C59" i="1"/>
  <c r="B59" i="1"/>
  <c r="C58" i="1"/>
  <c r="B58" i="1"/>
  <c r="E58" i="1" s="1"/>
  <c r="C57" i="1"/>
  <c r="B57" i="1"/>
  <c r="E57" i="1" s="1"/>
  <c r="C56" i="1"/>
  <c r="B56" i="1"/>
  <c r="E56" i="1" s="1"/>
  <c r="C55" i="1"/>
  <c r="B55" i="1"/>
  <c r="E55" i="1" s="1"/>
  <c r="C54" i="1"/>
  <c r="B54" i="1"/>
  <c r="E54" i="1" s="1"/>
  <c r="C53" i="1"/>
  <c r="B53" i="1"/>
  <c r="E53" i="1" s="1"/>
  <c r="C52" i="1"/>
  <c r="B52" i="1"/>
  <c r="E52" i="1" s="1"/>
  <c r="C51" i="1"/>
  <c r="B51" i="1"/>
  <c r="E51" i="1" s="1"/>
  <c r="C50" i="1"/>
  <c r="B50" i="1"/>
  <c r="E50" i="1" s="1"/>
  <c r="C49" i="1"/>
  <c r="B49" i="1"/>
  <c r="E49" i="1" s="1"/>
  <c r="C48" i="1"/>
  <c r="B48" i="1"/>
  <c r="E48" i="1" s="1"/>
  <c r="C47" i="1"/>
  <c r="B47" i="1"/>
  <c r="E47" i="1" s="1"/>
  <c r="C46" i="1"/>
  <c r="B46" i="1"/>
  <c r="E46" i="1" s="1"/>
  <c r="C45" i="1"/>
  <c r="B45" i="1"/>
  <c r="E45" i="1" s="1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E39" i="1" s="1"/>
  <c r="C38" i="1"/>
  <c r="B38" i="1"/>
  <c r="E38" i="1" s="1"/>
  <c r="C37" i="1"/>
  <c r="B37" i="1"/>
  <c r="E37" i="1" s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C32" i="1"/>
  <c r="B32" i="1"/>
  <c r="E32" i="1" s="1"/>
  <c r="C31" i="1"/>
  <c r="B31" i="1"/>
  <c r="E31" i="1" s="1"/>
  <c r="C30" i="1"/>
  <c r="B30" i="1"/>
  <c r="E30" i="1" s="1"/>
  <c r="C29" i="1"/>
  <c r="B29" i="1"/>
  <c r="C28" i="1"/>
  <c r="B28" i="1"/>
  <c r="E28" i="1" s="1"/>
  <c r="C27" i="1"/>
  <c r="B27" i="1"/>
  <c r="E27" i="1" s="1"/>
  <c r="C26" i="1"/>
  <c r="B26" i="1"/>
  <c r="E26" i="1" s="1"/>
  <c r="C25" i="1"/>
  <c r="B25" i="1"/>
  <c r="E25" i="1" s="1"/>
  <c r="C24" i="1"/>
  <c r="B24" i="1"/>
  <c r="E24" i="1" s="1"/>
  <c r="C23" i="1"/>
  <c r="B23" i="1"/>
  <c r="E23" i="1" s="1"/>
  <c r="C22" i="1"/>
  <c r="B22" i="1"/>
  <c r="E22" i="1" s="1"/>
  <c r="C21" i="1"/>
  <c r="B21" i="1"/>
  <c r="E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C10" i="1"/>
  <c r="B10" i="1"/>
  <c r="E10" i="1" s="1"/>
  <c r="C9" i="1"/>
  <c r="B9" i="1"/>
  <c r="E9" i="1" s="1"/>
  <c r="C8" i="1"/>
  <c r="B8" i="1"/>
  <c r="E8" i="1" s="1"/>
  <c r="C7" i="1"/>
  <c r="B7" i="1"/>
  <c r="E7" i="1" s="1"/>
  <c r="C6" i="1"/>
  <c r="B6" i="1"/>
  <c r="E6" i="1" s="1"/>
  <c r="C5" i="1"/>
  <c r="B5" i="1"/>
  <c r="E5" i="1" s="1"/>
  <c r="C4" i="1"/>
  <c r="B4" i="1"/>
  <c r="E4" i="1" s="1"/>
  <c r="C3" i="1"/>
  <c r="B3" i="1"/>
  <c r="E3" i="1" s="1"/>
  <c r="L75" i="7"/>
  <c r="L74" i="7"/>
  <c r="L73" i="7"/>
  <c r="L71" i="7"/>
  <c r="L70" i="7"/>
  <c r="L69" i="7"/>
  <c r="L68" i="7"/>
  <c r="L66" i="7"/>
  <c r="L65" i="7"/>
  <c r="L64" i="7"/>
  <c r="L63" i="7"/>
  <c r="L61" i="7"/>
  <c r="L60" i="7"/>
  <c r="L59" i="7"/>
  <c r="L58" i="7"/>
  <c r="L56" i="7"/>
  <c r="L55" i="7"/>
  <c r="L54" i="7"/>
  <c r="L53" i="7"/>
  <c r="L52" i="7"/>
  <c r="L51" i="7"/>
  <c r="L50" i="7"/>
  <c r="L49" i="7"/>
  <c r="L48" i="7"/>
  <c r="L33" i="7"/>
  <c r="L32" i="7"/>
  <c r="L31" i="7"/>
  <c r="L29" i="7"/>
  <c r="L28" i="7"/>
  <c r="L27" i="7"/>
  <c r="L26" i="7"/>
  <c r="L24" i="7"/>
  <c r="L23" i="7"/>
  <c r="L22" i="7"/>
  <c r="L21" i="7"/>
  <c r="L18" i="7"/>
  <c r="L17" i="7"/>
  <c r="L16" i="7"/>
  <c r="L15" i="7"/>
  <c r="L6" i="7"/>
  <c r="L7" i="7"/>
  <c r="L8" i="7"/>
  <c r="L9" i="7"/>
  <c r="L10" i="7"/>
  <c r="L11" i="7"/>
  <c r="L12" i="7"/>
  <c r="L13" i="7"/>
  <c r="L5" i="7"/>
  <c r="C2" i="1"/>
  <c r="B2" i="1"/>
  <c r="E2" i="1" s="1"/>
  <c r="R93" i="7" l="1"/>
  <c r="H93" i="7"/>
  <c r="R92" i="7"/>
  <c r="R95" i="7"/>
  <c r="H95" i="7"/>
  <c r="H92" i="7"/>
  <c r="H94" i="7"/>
  <c r="R94" i="7"/>
  <c r="H91" i="7"/>
  <c r="R91" i="7"/>
  <c r="H19" i="7"/>
  <c r="R19" i="7"/>
  <c r="R35" i="7"/>
  <c r="H35" i="7"/>
  <c r="R77" i="7"/>
  <c r="H77" i="7"/>
  <c r="H96" i="7"/>
  <c r="R96" i="7"/>
  <c r="S15" i="7"/>
  <c r="E29" i="1"/>
  <c r="A29" i="1"/>
  <c r="E59" i="1"/>
  <c r="A59" i="1"/>
  <c r="E69" i="1"/>
  <c r="A69" i="1"/>
  <c r="E87" i="1"/>
  <c r="A87" i="1"/>
  <c r="S5" i="7"/>
  <c r="S48" i="7"/>
  <c r="S13" i="7"/>
  <c r="S21" i="7"/>
  <c r="E70" i="1"/>
  <c r="A70" i="1"/>
  <c r="H6" i="7"/>
  <c r="S68" i="7"/>
  <c r="S63" i="7"/>
  <c r="S58" i="7"/>
  <c r="R31" i="7"/>
  <c r="R75" i="7"/>
  <c r="R73" i="7"/>
  <c r="R70" i="7"/>
  <c r="R68" i="7"/>
  <c r="R65" i="7"/>
  <c r="R63" i="7"/>
  <c r="R60" i="7"/>
  <c r="R58" i="7"/>
  <c r="R55" i="7"/>
  <c r="R53" i="7"/>
  <c r="R33" i="7"/>
  <c r="R74" i="7"/>
  <c r="R71" i="7"/>
  <c r="R69" i="7"/>
  <c r="R66" i="7"/>
  <c r="R64" i="7"/>
  <c r="R61" i="7"/>
  <c r="R59" i="7"/>
  <c r="R56" i="7"/>
  <c r="R54" i="7"/>
  <c r="R52" i="7"/>
  <c r="R32" i="7"/>
  <c r="S31" i="7"/>
  <c r="H79" i="7"/>
  <c r="H41" i="7"/>
  <c r="A93" i="1"/>
  <c r="E93" i="1"/>
  <c r="E97" i="1"/>
  <c r="A94" i="1"/>
  <c r="E94" i="1"/>
  <c r="A95" i="1"/>
  <c r="E95" i="1"/>
  <c r="A96" i="1"/>
  <c r="E96" i="1"/>
  <c r="D6" i="1"/>
  <c r="D10" i="1"/>
  <c r="D14" i="1"/>
  <c r="D18" i="1"/>
  <c r="D22" i="1"/>
  <c r="D26" i="1"/>
  <c r="D30" i="1"/>
  <c r="D34" i="1"/>
  <c r="D38" i="1"/>
  <c r="D40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4" i="1"/>
  <c r="D8" i="1"/>
  <c r="D12" i="1"/>
  <c r="D16" i="1"/>
  <c r="D20" i="1"/>
  <c r="D24" i="1"/>
  <c r="D28" i="1"/>
  <c r="D32" i="1"/>
  <c r="D36" i="1"/>
  <c r="D42" i="1"/>
  <c r="H82" i="7"/>
  <c r="H81" i="7"/>
  <c r="H80" i="7"/>
  <c r="H78" i="7"/>
  <c r="R40" i="7"/>
  <c r="R36" i="7"/>
  <c r="H39" i="7"/>
  <c r="R39" i="7"/>
  <c r="H40" i="7"/>
  <c r="R82" i="7"/>
  <c r="R81" i="7"/>
  <c r="R80" i="7"/>
  <c r="R79" i="7"/>
  <c r="R78" i="7"/>
  <c r="R38" i="7"/>
  <c r="H37" i="7"/>
  <c r="R83" i="7"/>
  <c r="R41" i="7"/>
  <c r="R37" i="7"/>
  <c r="H38" i="7"/>
  <c r="H36" i="7"/>
  <c r="D2" i="1"/>
  <c r="S26" i="7"/>
  <c r="B6" i="7"/>
  <c r="B7" i="7"/>
  <c r="B8" i="7"/>
  <c r="B9" i="7"/>
  <c r="B10" i="7"/>
  <c r="B11" i="7"/>
  <c r="B12" i="7"/>
  <c r="B5" i="7"/>
  <c r="R13" i="7"/>
  <c r="R51" i="7"/>
  <c r="R50" i="7"/>
  <c r="R49" i="7"/>
  <c r="R48" i="7"/>
  <c r="R29" i="7"/>
  <c r="R28" i="7"/>
  <c r="R27" i="7"/>
  <c r="R26" i="7"/>
  <c r="R24" i="7"/>
  <c r="R23" i="7"/>
  <c r="R22" i="7"/>
  <c r="R21" i="7"/>
  <c r="R18" i="7"/>
  <c r="R17" i="7"/>
  <c r="R16" i="7"/>
  <c r="R15" i="7"/>
  <c r="R12" i="7"/>
  <c r="R11" i="7"/>
  <c r="R10" i="7"/>
  <c r="R9" i="7"/>
  <c r="R8" i="7"/>
  <c r="S8" i="7" s="1"/>
  <c r="R7" i="7"/>
  <c r="S7" i="7" s="1"/>
  <c r="R6" i="7"/>
  <c r="S6" i="7" s="1"/>
  <c r="R5" i="7"/>
  <c r="H75" i="7"/>
  <c r="H74" i="7"/>
  <c r="H73" i="7"/>
  <c r="H71" i="7"/>
  <c r="H70" i="7"/>
  <c r="H69" i="7"/>
  <c r="H68" i="7"/>
  <c r="H66" i="7"/>
  <c r="H65" i="7"/>
  <c r="H64" i="7"/>
  <c r="I64" i="7" s="1"/>
  <c r="H63" i="7"/>
  <c r="I63" i="7" s="1"/>
  <c r="H61" i="7"/>
  <c r="I61" i="7" s="1"/>
  <c r="H60" i="7"/>
  <c r="I60" i="7" s="1"/>
  <c r="H59" i="7"/>
  <c r="I59" i="7" s="1"/>
  <c r="H58" i="7"/>
  <c r="I58" i="7" s="1"/>
  <c r="H55" i="7"/>
  <c r="I55" i="7" s="1"/>
  <c r="H54" i="7"/>
  <c r="H53" i="7"/>
  <c r="H52" i="7"/>
  <c r="I52" i="7" s="1"/>
  <c r="H51" i="7"/>
  <c r="I51" i="7" s="1"/>
  <c r="H50" i="7"/>
  <c r="H49" i="7"/>
  <c r="H48" i="7"/>
  <c r="H33" i="7"/>
  <c r="I33" i="7" s="1"/>
  <c r="H32" i="7"/>
  <c r="I32" i="7" s="1"/>
  <c r="H31" i="7"/>
  <c r="I31" i="7" s="1"/>
  <c r="H29" i="7"/>
  <c r="I29" i="7" s="1"/>
  <c r="H28" i="7"/>
  <c r="I28" i="7" s="1"/>
  <c r="H27" i="7"/>
  <c r="I27" i="7" s="1"/>
  <c r="H26" i="7"/>
  <c r="I26" i="7" s="1"/>
  <c r="H24" i="7"/>
  <c r="I24" i="7" s="1"/>
  <c r="H23" i="7"/>
  <c r="I23" i="7" s="1"/>
  <c r="H22" i="7"/>
  <c r="H21" i="7"/>
  <c r="H18" i="7"/>
  <c r="I18" i="7" s="1"/>
  <c r="H17" i="7"/>
  <c r="I17" i="7" s="1"/>
  <c r="H16" i="7"/>
  <c r="I16" i="7" s="1"/>
  <c r="H15" i="7"/>
  <c r="I15" i="7" s="1"/>
  <c r="H8" i="7"/>
  <c r="I8" i="7" s="1"/>
  <c r="H9" i="7"/>
  <c r="I9" i="7" s="1"/>
  <c r="H10" i="7"/>
  <c r="I10" i="7" s="1"/>
  <c r="H11" i="7"/>
  <c r="I11" i="7" s="1"/>
  <c r="H12" i="7"/>
  <c r="I12" i="7" s="1"/>
  <c r="H5" i="7"/>
  <c r="I5" i="7" s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S10" i="7" l="1"/>
  <c r="I65" i="7"/>
  <c r="S12" i="7"/>
  <c r="I93" i="7"/>
  <c r="S93" i="7"/>
  <c r="I49" i="7"/>
  <c r="I21" i="7"/>
  <c r="I22" i="7"/>
  <c r="S27" i="7"/>
  <c r="S29" i="7"/>
  <c r="S9" i="7"/>
  <c r="S11" i="7"/>
  <c r="I66" i="7"/>
  <c r="I48" i="7"/>
  <c r="S28" i="7"/>
  <c r="I68" i="7"/>
  <c r="S95" i="7"/>
  <c r="I95" i="7"/>
  <c r="S51" i="7"/>
  <c r="I50" i="7"/>
  <c r="I70" i="7"/>
  <c r="I71" i="7"/>
  <c r="I73" i="7"/>
  <c r="I53" i="7"/>
  <c r="I54" i="7"/>
  <c r="S49" i="7"/>
  <c r="S50" i="7"/>
  <c r="S71" i="7"/>
  <c r="S22" i="7"/>
  <c r="S74" i="7"/>
  <c r="I6" i="7"/>
  <c r="I74" i="7"/>
  <c r="S23" i="7"/>
  <c r="S33" i="7"/>
  <c r="S96" i="7"/>
  <c r="I96" i="7"/>
  <c r="I75" i="7"/>
  <c r="S24" i="7"/>
  <c r="S40" i="7"/>
  <c r="I40" i="7"/>
  <c r="S53" i="7"/>
  <c r="S77" i="7"/>
  <c r="I77" i="7"/>
  <c r="S41" i="7"/>
  <c r="I41" i="7"/>
  <c r="S55" i="7"/>
  <c r="S39" i="7"/>
  <c r="I39" i="7"/>
  <c r="S79" i="7"/>
  <c r="I79" i="7"/>
  <c r="I35" i="7"/>
  <c r="S35" i="7"/>
  <c r="S83" i="7"/>
  <c r="I83" i="7"/>
  <c r="S60" i="7"/>
  <c r="S36" i="7"/>
  <c r="I36" i="7"/>
  <c r="S32" i="7"/>
  <c r="S19" i="7"/>
  <c r="S38" i="7"/>
  <c r="I38" i="7"/>
  <c r="S78" i="7"/>
  <c r="I78" i="7"/>
  <c r="S52" i="7"/>
  <c r="S65" i="7"/>
  <c r="I19" i="7"/>
  <c r="S80" i="7"/>
  <c r="I80" i="7"/>
  <c r="S54" i="7"/>
  <c r="S81" i="7"/>
  <c r="I81" i="7"/>
  <c r="S56" i="7"/>
  <c r="S70" i="7"/>
  <c r="S91" i="7"/>
  <c r="I91" i="7"/>
  <c r="S82" i="7"/>
  <c r="I82" i="7"/>
  <c r="S59" i="7"/>
  <c r="S73" i="7"/>
  <c r="S37" i="7"/>
  <c r="I37" i="7"/>
  <c r="S61" i="7"/>
  <c r="S75" i="7"/>
  <c r="S94" i="7"/>
  <c r="I94" i="7"/>
  <c r="S16" i="7"/>
  <c r="S64" i="7"/>
  <c r="I92" i="7"/>
  <c r="I69" i="7"/>
  <c r="S17" i="7"/>
  <c r="S66" i="7"/>
  <c r="I7" i="7"/>
  <c r="S18" i="7"/>
  <c r="S69" i="7"/>
  <c r="S92" i="7"/>
  <c r="Q19" i="7"/>
  <c r="G19" i="7"/>
  <c r="Q10" i="7"/>
  <c r="Q11" i="7"/>
  <c r="Q50" i="7"/>
  <c r="Q12" i="7"/>
  <c r="Q51" i="7"/>
  <c r="Q17" i="7"/>
  <c r="Q7" i="7"/>
  <c r="Q28" i="7"/>
  <c r="Q22" i="7"/>
  <c r="Q23" i="7"/>
  <c r="Q24" i="7"/>
  <c r="Q49" i="7"/>
  <c r="Q5" i="7"/>
  <c r="Q15" i="7"/>
  <c r="Q26" i="7"/>
  <c r="Q13" i="7"/>
  <c r="Q6" i="7"/>
  <c r="Q16" i="7"/>
  <c r="Q27" i="7"/>
  <c r="Q8" i="7"/>
  <c r="Q18" i="7"/>
  <c r="Q29" i="7"/>
  <c r="Q9" i="7"/>
  <c r="Q21" i="7"/>
  <c r="Q48" i="7"/>
  <c r="Q61" i="7"/>
  <c r="Q54" i="7"/>
  <c r="Q63" i="7"/>
  <c r="Q73" i="7"/>
  <c r="Q33" i="7"/>
  <c r="Q55" i="7"/>
  <c r="Q66" i="7"/>
  <c r="Q31" i="7"/>
  <c r="Q75" i="7"/>
  <c r="Q58" i="7"/>
  <c r="Q65" i="7"/>
  <c r="Q68" i="7"/>
  <c r="Q32" i="7"/>
  <c r="Q53" i="7"/>
  <c r="Q59" i="7"/>
  <c r="Q69" i="7"/>
  <c r="Q74" i="7"/>
  <c r="Q52" i="7"/>
  <c r="Q64" i="7"/>
  <c r="Q71" i="7"/>
  <c r="Q56" i="7"/>
  <c r="Q60" i="7"/>
  <c r="Q70" i="7"/>
  <c r="G64" i="7"/>
  <c r="G13" i="7"/>
  <c r="G11" i="7"/>
  <c r="G10" i="7"/>
  <c r="G65" i="7"/>
  <c r="G9" i="7"/>
  <c r="G33" i="7"/>
  <c r="G24" i="7"/>
  <c r="G53" i="7"/>
  <c r="G22" i="7"/>
  <c r="G75" i="7"/>
  <c r="G23" i="7"/>
  <c r="G55" i="7"/>
  <c r="G66" i="7"/>
  <c r="G8" i="7"/>
  <c r="G48" i="7"/>
  <c r="G58" i="7"/>
  <c r="G68" i="7"/>
  <c r="G15" i="7"/>
  <c r="G26" i="7"/>
  <c r="G49" i="7"/>
  <c r="G59" i="7"/>
  <c r="G69" i="7"/>
  <c r="G31" i="7"/>
  <c r="G54" i="7"/>
  <c r="G50" i="7"/>
  <c r="G6" i="7"/>
  <c r="G21" i="7"/>
  <c r="G32" i="7"/>
  <c r="G16" i="7"/>
  <c r="G70" i="7"/>
  <c r="G17" i="7"/>
  <c r="G7" i="7"/>
  <c r="G27" i="7"/>
  <c r="G60" i="7"/>
  <c r="G5" i="7"/>
  <c r="G28" i="7"/>
  <c r="G51" i="7"/>
  <c r="G61" i="7"/>
  <c r="G71" i="7"/>
  <c r="G12" i="7"/>
  <c r="G18" i="7"/>
  <c r="G29" i="7"/>
  <c r="G52" i="7"/>
  <c r="G63" i="7"/>
  <c r="G73" i="7"/>
  <c r="G74" i="7"/>
  <c r="A2" i="1"/>
  <c r="P21" i="2" l="1"/>
  <c r="O21" i="2"/>
  <c r="N21" i="2"/>
  <c r="N48" i="2"/>
  <c r="N49" i="2"/>
  <c r="N50" i="2"/>
  <c r="AP18" i="2"/>
  <c r="Z18" i="2"/>
  <c r="J18" i="2"/>
  <c r="AO18" i="2"/>
  <c r="Y18" i="2"/>
  <c r="I18" i="2"/>
  <c r="AN18" i="2"/>
  <c r="X18" i="2"/>
  <c r="H18" i="2"/>
  <c r="T18" i="2"/>
  <c r="AM18" i="2"/>
  <c r="W18" i="2"/>
  <c r="G18" i="2"/>
  <c r="AL18" i="2"/>
  <c r="V18" i="2"/>
  <c r="F18" i="2"/>
  <c r="AK18" i="2"/>
  <c r="U18" i="2"/>
  <c r="E18" i="2"/>
  <c r="AI18" i="2"/>
  <c r="AH18" i="2"/>
  <c r="R18" i="2"/>
  <c r="Q18" i="2"/>
  <c r="AF18" i="2"/>
  <c r="P18" i="2"/>
  <c r="AE18" i="2"/>
  <c r="L18" i="2"/>
  <c r="AJ18" i="2"/>
  <c r="AG18" i="2"/>
  <c r="O18" i="2"/>
  <c r="K18" i="2"/>
  <c r="AD18" i="2"/>
  <c r="N18" i="2"/>
  <c r="AB18" i="2"/>
  <c r="AQ18" i="2"/>
  <c r="S18" i="2"/>
  <c r="AC18" i="2"/>
  <c r="M18" i="2"/>
  <c r="AA18" i="2"/>
  <c r="S89" i="7"/>
  <c r="R89" i="7"/>
  <c r="Q89" i="7"/>
  <c r="I89" i="7"/>
  <c r="H89" i="7"/>
  <c r="G89" i="7"/>
  <c r="AE65" i="4"/>
  <c r="AD64" i="4"/>
  <c r="AC63" i="4"/>
  <c r="AE61" i="4"/>
  <c r="AD60" i="4"/>
  <c r="AC59" i="4"/>
  <c r="AE57" i="4"/>
  <c r="AD56" i="4"/>
  <c r="AC55" i="4"/>
  <c r="AE53" i="4"/>
  <c r="AD52" i="4"/>
  <c r="AC51" i="4"/>
  <c r="AE49" i="4"/>
  <c r="AD48" i="4"/>
  <c r="AC47" i="4"/>
  <c r="AE45" i="4"/>
  <c r="AD44" i="4"/>
  <c r="AC43" i="4"/>
  <c r="AE41" i="4"/>
  <c r="AD40" i="4"/>
  <c r="AC39" i="4"/>
  <c r="AE32" i="4"/>
  <c r="AD31" i="4"/>
  <c r="AC30" i="4"/>
  <c r="AE27" i="4"/>
  <c r="AD26" i="4"/>
  <c r="AC25" i="4"/>
  <c r="AE22" i="4"/>
  <c r="AD21" i="4"/>
  <c r="AC20" i="4"/>
  <c r="AE17" i="4"/>
  <c r="AD16" i="4"/>
  <c r="AC15" i="4"/>
  <c r="AE12" i="4"/>
  <c r="AD11" i="4"/>
  <c r="AC10" i="4"/>
  <c r="AE8" i="4"/>
  <c r="AD7" i="4"/>
  <c r="AC6" i="4"/>
  <c r="AB65" i="4"/>
  <c r="AA64" i="4"/>
  <c r="Z63" i="4"/>
  <c r="AB61" i="4"/>
  <c r="AA60" i="4"/>
  <c r="Z59" i="4"/>
  <c r="AB57" i="4"/>
  <c r="AA56" i="4"/>
  <c r="Z55" i="4"/>
  <c r="AB53" i="4"/>
  <c r="AA52" i="4"/>
  <c r="Z51" i="4"/>
  <c r="AB49" i="4"/>
  <c r="AA48" i="4"/>
  <c r="Z47" i="4"/>
  <c r="AB45" i="4"/>
  <c r="AA44" i="4"/>
  <c r="Z43" i="4"/>
  <c r="AB41" i="4"/>
  <c r="AA40" i="4"/>
  <c r="Z39" i="4"/>
  <c r="AB32" i="4"/>
  <c r="AA31" i="4"/>
  <c r="Z30" i="4"/>
  <c r="AB27" i="4"/>
  <c r="AA26" i="4"/>
  <c r="Z25" i="4"/>
  <c r="AB22" i="4"/>
  <c r="AA21" i="4"/>
  <c r="Z20" i="4"/>
  <c r="AB17" i="4"/>
  <c r="AA16" i="4"/>
  <c r="Z15" i="4"/>
  <c r="AB12" i="4"/>
  <c r="AA11" i="4"/>
  <c r="Z10" i="4"/>
  <c r="AB8" i="4"/>
  <c r="AA7" i="4"/>
  <c r="Z6" i="4"/>
  <c r="Y65" i="4"/>
  <c r="X64" i="4"/>
  <c r="W63" i="4"/>
  <c r="Y61" i="4"/>
  <c r="X60" i="4"/>
  <c r="W59" i="4"/>
  <c r="Y57" i="4"/>
  <c r="AD65" i="4"/>
  <c r="AC64" i="4"/>
  <c r="AE62" i="4"/>
  <c r="AD61" i="4"/>
  <c r="AC60" i="4"/>
  <c r="AE58" i="4"/>
  <c r="AD57" i="4"/>
  <c r="AC56" i="4"/>
  <c r="AE54" i="4"/>
  <c r="AD53" i="4"/>
  <c r="AC52" i="4"/>
  <c r="AE50" i="4"/>
  <c r="AD49" i="4"/>
  <c r="AC48" i="4"/>
  <c r="AE46" i="4"/>
  <c r="AD45" i="4"/>
  <c r="AC44" i="4"/>
  <c r="AE42" i="4"/>
  <c r="AD41" i="4"/>
  <c r="AC40" i="4"/>
  <c r="AE38" i="4"/>
  <c r="AD32" i="4"/>
  <c r="AC31" i="4"/>
  <c r="AE28" i="4"/>
  <c r="AD27" i="4"/>
  <c r="AC26" i="4"/>
  <c r="AE23" i="4"/>
  <c r="AD22" i="4"/>
  <c r="AC21" i="4"/>
  <c r="AE18" i="4"/>
  <c r="AD17" i="4"/>
  <c r="AC16" i="4"/>
  <c r="AE13" i="4"/>
  <c r="AD12" i="4"/>
  <c r="AC11" i="4"/>
  <c r="AE9" i="4"/>
  <c r="AD8" i="4"/>
  <c r="AC7" i="4"/>
  <c r="AE5" i="4"/>
  <c r="AA65" i="4"/>
  <c r="Z64" i="4"/>
  <c r="AB62" i="4"/>
  <c r="AA61" i="4"/>
  <c r="Z60" i="4"/>
  <c r="AB58" i="4"/>
  <c r="AA57" i="4"/>
  <c r="Z56" i="4"/>
  <c r="AB54" i="4"/>
  <c r="AA53" i="4"/>
  <c r="Z52" i="4"/>
  <c r="AB50" i="4"/>
  <c r="AA49" i="4"/>
  <c r="Z48" i="4"/>
  <c r="AB46" i="4"/>
  <c r="AA45" i="4"/>
  <c r="Z44" i="4"/>
  <c r="AB42" i="4"/>
  <c r="AA41" i="4"/>
  <c r="Z40" i="4"/>
  <c r="AB38" i="4"/>
  <c r="AA32" i="4"/>
  <c r="Z31" i="4"/>
  <c r="AB28" i="4"/>
  <c r="AA27" i="4"/>
  <c r="Z26" i="4"/>
  <c r="AB23" i="4"/>
  <c r="AA22" i="4"/>
  <c r="Z21" i="4"/>
  <c r="AB18" i="4"/>
  <c r="AA17" i="4"/>
  <c r="Z16" i="4"/>
  <c r="AB13" i="4"/>
  <c r="AA12" i="4"/>
  <c r="Z11" i="4"/>
  <c r="AB9" i="4"/>
  <c r="AA8" i="4"/>
  <c r="Z7" i="4"/>
  <c r="AB5" i="4"/>
  <c r="X65" i="4"/>
  <c r="AC65" i="4"/>
  <c r="AE63" i="4"/>
  <c r="AD62" i="4"/>
  <c r="AC61" i="4"/>
  <c r="AE59" i="4"/>
  <c r="AD58" i="4"/>
  <c r="AC57" i="4"/>
  <c r="AE55" i="4"/>
  <c r="AE64" i="4"/>
  <c r="AD59" i="4"/>
  <c r="AD54" i="4"/>
  <c r="AE51" i="4"/>
  <c r="AC49" i="4"/>
  <c r="AD46" i="4"/>
  <c r="AE43" i="4"/>
  <c r="AC41" i="4"/>
  <c r="AD38" i="4"/>
  <c r="AE30" i="4"/>
  <c r="AC27" i="4"/>
  <c r="AD23" i="4"/>
  <c r="AE20" i="4"/>
  <c r="AC17" i="4"/>
  <c r="AD13" i="4"/>
  <c r="AE10" i="4"/>
  <c r="AC8" i="4"/>
  <c r="AD5" i="4"/>
  <c r="AB63" i="4"/>
  <c r="Z61" i="4"/>
  <c r="AA58" i="4"/>
  <c r="AB55" i="4"/>
  <c r="Z53" i="4"/>
  <c r="AA50" i="4"/>
  <c r="AB47" i="4"/>
  <c r="Z45" i="4"/>
  <c r="AA42" i="4"/>
  <c r="AB39" i="4"/>
  <c r="Z32" i="4"/>
  <c r="AA28" i="4"/>
  <c r="AB25" i="4"/>
  <c r="Z22" i="4"/>
  <c r="AA18" i="4"/>
  <c r="AB15" i="4"/>
  <c r="Z12" i="4"/>
  <c r="AA9" i="4"/>
  <c r="AB6" i="4"/>
  <c r="W65" i="4"/>
  <c r="X63" i="4"/>
  <c r="X61" i="4"/>
  <c r="Y59" i="4"/>
  <c r="W58" i="4"/>
  <c r="X56" i="4"/>
  <c r="W55" i="4"/>
  <c r="Y53" i="4"/>
  <c r="X52" i="4"/>
  <c r="W51" i="4"/>
  <c r="Y49" i="4"/>
  <c r="X48" i="4"/>
  <c r="W47" i="4"/>
  <c r="Y45" i="4"/>
  <c r="X44" i="4"/>
  <c r="W43" i="4"/>
  <c r="Y41" i="4"/>
  <c r="X40" i="4"/>
  <c r="W39" i="4"/>
  <c r="Y32" i="4"/>
  <c r="X31" i="4"/>
  <c r="W30" i="4"/>
  <c r="Y27" i="4"/>
  <c r="X26" i="4"/>
  <c r="W25" i="4"/>
  <c r="Y22" i="4"/>
  <c r="X21" i="4"/>
  <c r="W20" i="4"/>
  <c r="Y17" i="4"/>
  <c r="X16" i="4"/>
  <c r="W15" i="4"/>
  <c r="Y12" i="4"/>
  <c r="X11" i="4"/>
  <c r="W10" i="4"/>
  <c r="Y8" i="4"/>
  <c r="X7" i="4"/>
  <c r="W6" i="4"/>
  <c r="V65" i="4"/>
  <c r="U64" i="4"/>
  <c r="T63" i="4"/>
  <c r="V61" i="4"/>
  <c r="U60" i="4"/>
  <c r="T59" i="4"/>
  <c r="V57" i="4"/>
  <c r="U56" i="4"/>
  <c r="T55" i="4"/>
  <c r="V53" i="4"/>
  <c r="U52" i="4"/>
  <c r="T51" i="4"/>
  <c r="V49" i="4"/>
  <c r="U48" i="4"/>
  <c r="T47" i="4"/>
  <c r="V45" i="4"/>
  <c r="U44" i="4"/>
  <c r="T43" i="4"/>
  <c r="V41" i="4"/>
  <c r="U40" i="4"/>
  <c r="T39" i="4"/>
  <c r="AD63" i="4"/>
  <c r="AC58" i="4"/>
  <c r="AC54" i="4"/>
  <c r="AD51" i="4"/>
  <c r="AE48" i="4"/>
  <c r="AC46" i="4"/>
  <c r="AD43" i="4"/>
  <c r="AE40" i="4"/>
  <c r="AC38" i="4"/>
  <c r="AD30" i="4"/>
  <c r="AE26" i="4"/>
  <c r="AC23" i="4"/>
  <c r="AD20" i="4"/>
  <c r="AE16" i="4"/>
  <c r="AC13" i="4"/>
  <c r="AD10" i="4"/>
  <c r="AE7" i="4"/>
  <c r="AC5" i="4"/>
  <c r="AA63" i="4"/>
  <c r="AB60" i="4"/>
  <c r="Z58" i="4"/>
  <c r="AA55" i="4"/>
  <c r="AB52" i="4"/>
  <c r="Z50" i="4"/>
  <c r="AA47" i="4"/>
  <c r="AB44" i="4"/>
  <c r="Z42" i="4"/>
  <c r="AA39" i="4"/>
  <c r="AB31" i="4"/>
  <c r="Z28" i="4"/>
  <c r="AA25" i="4"/>
  <c r="AB21" i="4"/>
  <c r="Z18" i="4"/>
  <c r="AA15" i="4"/>
  <c r="AB11" i="4"/>
  <c r="Z9" i="4"/>
  <c r="AA6" i="4"/>
  <c r="Y64" i="4"/>
  <c r="Y62" i="4"/>
  <c r="W61" i="4"/>
  <c r="X59" i="4"/>
  <c r="X57" i="4"/>
  <c r="W56" i="4"/>
  <c r="Y54" i="4"/>
  <c r="X53" i="4"/>
  <c r="W52" i="4"/>
  <c r="Y50" i="4"/>
  <c r="X49" i="4"/>
  <c r="W48" i="4"/>
  <c r="Y46" i="4"/>
  <c r="X45" i="4"/>
  <c r="W44" i="4"/>
  <c r="Y42" i="4"/>
  <c r="X41" i="4"/>
  <c r="W40" i="4"/>
  <c r="Y38" i="4"/>
  <c r="X32" i="4"/>
  <c r="W31" i="4"/>
  <c r="Y28" i="4"/>
  <c r="X27" i="4"/>
  <c r="W26" i="4"/>
  <c r="Y23" i="4"/>
  <c r="X22" i="4"/>
  <c r="W21" i="4"/>
  <c r="Y18" i="4"/>
  <c r="X17" i="4"/>
  <c r="W16" i="4"/>
  <c r="Y13" i="4"/>
  <c r="X12" i="4"/>
  <c r="W11" i="4"/>
  <c r="Y9" i="4"/>
  <c r="X8" i="4"/>
  <c r="W7" i="4"/>
  <c r="Y5" i="4"/>
  <c r="U65" i="4"/>
  <c r="T64" i="4"/>
  <c r="V62" i="4"/>
  <c r="U61" i="4"/>
  <c r="T60" i="4"/>
  <c r="V58" i="4"/>
  <c r="U57" i="4"/>
  <c r="T56" i="4"/>
  <c r="V54" i="4"/>
  <c r="U53" i="4"/>
  <c r="T52" i="4"/>
  <c r="AC62" i="4"/>
  <c r="AC53" i="4"/>
  <c r="AE47" i="4"/>
  <c r="AD42" i="4"/>
  <c r="AC32" i="4"/>
  <c r="AE25" i="4"/>
  <c r="AD18" i="4"/>
  <c r="AC12" i="4"/>
  <c r="AE6" i="4"/>
  <c r="AA62" i="4"/>
  <c r="Z57" i="4"/>
  <c r="AB51" i="4"/>
  <c r="AA46" i="4"/>
  <c r="Z41" i="4"/>
  <c r="AB30" i="4"/>
  <c r="AA23" i="4"/>
  <c r="Z17" i="4"/>
  <c r="AB10" i="4"/>
  <c r="AA5" i="4"/>
  <c r="X62" i="4"/>
  <c r="Y58" i="4"/>
  <c r="Y55" i="4"/>
  <c r="W53" i="4"/>
  <c r="X50" i="4"/>
  <c r="Y47" i="4"/>
  <c r="W45" i="4"/>
  <c r="X42" i="4"/>
  <c r="Y39" i="4"/>
  <c r="W32" i="4"/>
  <c r="X28" i="4"/>
  <c r="Y25" i="4"/>
  <c r="W22" i="4"/>
  <c r="X18" i="4"/>
  <c r="Y15" i="4"/>
  <c r="W12" i="4"/>
  <c r="X9" i="4"/>
  <c r="Y6" i="4"/>
  <c r="T65" i="4"/>
  <c r="U62" i="4"/>
  <c r="V59" i="4"/>
  <c r="T57" i="4"/>
  <c r="U54" i="4"/>
  <c r="V51" i="4"/>
  <c r="T50" i="4"/>
  <c r="T48" i="4"/>
  <c r="U46" i="4"/>
  <c r="V44" i="4"/>
  <c r="V42" i="4"/>
  <c r="T41" i="4"/>
  <c r="U39" i="4"/>
  <c r="V32" i="4"/>
  <c r="U31" i="4"/>
  <c r="T30" i="4"/>
  <c r="V27" i="4"/>
  <c r="U26" i="4"/>
  <c r="T25" i="4"/>
  <c r="V22" i="4"/>
  <c r="U21" i="4"/>
  <c r="T20" i="4"/>
  <c r="V17" i="4"/>
  <c r="U16" i="4"/>
  <c r="T15" i="4"/>
  <c r="V12" i="4"/>
  <c r="U11" i="4"/>
  <c r="T10" i="4"/>
  <c r="V8" i="4"/>
  <c r="U7" i="4"/>
  <c r="T6" i="4"/>
  <c r="S65" i="4"/>
  <c r="R64" i="4"/>
  <c r="Q63" i="4"/>
  <c r="S61" i="4"/>
  <c r="R60" i="4"/>
  <c r="Q59" i="4"/>
  <c r="S57" i="4"/>
  <c r="R56" i="4"/>
  <c r="Q55" i="4"/>
  <c r="S53" i="4"/>
  <c r="R52" i="4"/>
  <c r="Q51" i="4"/>
  <c r="S49" i="4"/>
  <c r="R48" i="4"/>
  <c r="Q47" i="4"/>
  <c r="S45" i="4"/>
  <c r="R44" i="4"/>
  <c r="Q43" i="4"/>
  <c r="S41" i="4"/>
  <c r="R40" i="4"/>
  <c r="Q39" i="4"/>
  <c r="S32" i="4"/>
  <c r="R31" i="4"/>
  <c r="Q30" i="4"/>
  <c r="S27" i="4"/>
  <c r="R26" i="4"/>
  <c r="Q25" i="4"/>
  <c r="S22" i="4"/>
  <c r="R21" i="4"/>
  <c r="Q20" i="4"/>
  <c r="S17" i="4"/>
  <c r="R16" i="4"/>
  <c r="Q15" i="4"/>
  <c r="S12" i="4"/>
  <c r="R11" i="4"/>
  <c r="Q10" i="4"/>
  <c r="S8" i="4"/>
  <c r="R7" i="4"/>
  <c r="Q6" i="4"/>
  <c r="P65" i="4"/>
  <c r="O64" i="4"/>
  <c r="N63" i="4"/>
  <c r="P61" i="4"/>
  <c r="O60" i="4"/>
  <c r="N59" i="4"/>
  <c r="P57" i="4"/>
  <c r="O56" i="4"/>
  <c r="N55" i="4"/>
  <c r="P53" i="4"/>
  <c r="O52" i="4"/>
  <c r="N51" i="4"/>
  <c r="P49" i="4"/>
  <c r="O48" i="4"/>
  <c r="N47" i="4"/>
  <c r="P45" i="4"/>
  <c r="O44" i="4"/>
  <c r="N43" i="4"/>
  <c r="P41" i="4"/>
  <c r="O40" i="4"/>
  <c r="N39" i="4"/>
  <c r="P32" i="4"/>
  <c r="O31" i="4"/>
  <c r="N30" i="4"/>
  <c r="P27" i="4"/>
  <c r="O26" i="4"/>
  <c r="N25" i="4"/>
  <c r="P22" i="4"/>
  <c r="O21" i="4"/>
  <c r="N20" i="4"/>
  <c r="P17" i="4"/>
  <c r="O16" i="4"/>
  <c r="N15" i="4"/>
  <c r="P12" i="4"/>
  <c r="O11" i="4"/>
  <c r="N10" i="4"/>
  <c r="P8" i="4"/>
  <c r="O7" i="4"/>
  <c r="P5" i="4"/>
  <c r="L65" i="4"/>
  <c r="K64" i="4"/>
  <c r="M62" i="4"/>
  <c r="L61" i="4"/>
  <c r="K60" i="4"/>
  <c r="M58" i="4"/>
  <c r="L57" i="4"/>
  <c r="K56" i="4"/>
  <c r="M54" i="4"/>
  <c r="L53" i="4"/>
  <c r="K52" i="4"/>
  <c r="M50" i="4"/>
  <c r="L49" i="4"/>
  <c r="K48" i="4"/>
  <c r="M46" i="4"/>
  <c r="L45" i="4"/>
  <c r="K44" i="4"/>
  <c r="M42" i="4"/>
  <c r="L41" i="4"/>
  <c r="K40" i="4"/>
  <c r="M38" i="4"/>
  <c r="L32" i="4"/>
  <c r="K31" i="4"/>
  <c r="M28" i="4"/>
  <c r="AE60" i="4"/>
  <c r="AE52" i="4"/>
  <c r="AD47" i="4"/>
  <c r="AC42" i="4"/>
  <c r="AE31" i="4"/>
  <c r="AD25" i="4"/>
  <c r="AC18" i="4"/>
  <c r="AE11" i="4"/>
  <c r="AD6" i="4"/>
  <c r="Z62" i="4"/>
  <c r="AB56" i="4"/>
  <c r="AA51" i="4"/>
  <c r="Z46" i="4"/>
  <c r="AB40" i="4"/>
  <c r="AA30" i="4"/>
  <c r="Z23" i="4"/>
  <c r="AB16" i="4"/>
  <c r="AA10" i="4"/>
  <c r="Z5" i="4"/>
  <c r="W62" i="4"/>
  <c r="X58" i="4"/>
  <c r="X55" i="4"/>
  <c r="Y52" i="4"/>
  <c r="W50" i="4"/>
  <c r="X47" i="4"/>
  <c r="Y44" i="4"/>
  <c r="W42" i="4"/>
  <c r="X39" i="4"/>
  <c r="Y31" i="4"/>
  <c r="W28" i="4"/>
  <c r="X25" i="4"/>
  <c r="Y21" i="4"/>
  <c r="W18" i="4"/>
  <c r="X15" i="4"/>
  <c r="Y11" i="4"/>
  <c r="W9" i="4"/>
  <c r="X6" i="4"/>
  <c r="V64" i="4"/>
  <c r="T62" i="4"/>
  <c r="U59" i="4"/>
  <c r="V56" i="4"/>
  <c r="T54" i="4"/>
  <c r="U51" i="4"/>
  <c r="U49" i="4"/>
  <c r="V47" i="4"/>
  <c r="T46" i="4"/>
  <c r="T44" i="4"/>
  <c r="U42" i="4"/>
  <c r="V40" i="4"/>
  <c r="V38" i="4"/>
  <c r="U32" i="4"/>
  <c r="T31" i="4"/>
  <c r="V28" i="4"/>
  <c r="U27" i="4"/>
  <c r="T26" i="4"/>
  <c r="V23" i="4"/>
  <c r="U22" i="4"/>
  <c r="T21" i="4"/>
  <c r="V18" i="4"/>
  <c r="U17" i="4"/>
  <c r="T16" i="4"/>
  <c r="V13" i="4"/>
  <c r="U12" i="4"/>
  <c r="T11" i="4"/>
  <c r="V9" i="4"/>
  <c r="U8" i="4"/>
  <c r="T7" i="4"/>
  <c r="V5" i="4"/>
  <c r="R65" i="4"/>
  <c r="Q64" i="4"/>
  <c r="S62" i="4"/>
  <c r="R61" i="4"/>
  <c r="Q60" i="4"/>
  <c r="S58" i="4"/>
  <c r="R57" i="4"/>
  <c r="Q56" i="4"/>
  <c r="S54" i="4"/>
  <c r="R53" i="4"/>
  <c r="Q52" i="4"/>
  <c r="S50" i="4"/>
  <c r="R49" i="4"/>
  <c r="Q48" i="4"/>
  <c r="S46" i="4"/>
  <c r="R45" i="4"/>
  <c r="Q44" i="4"/>
  <c r="S42" i="4"/>
  <c r="R41" i="4"/>
  <c r="Q40" i="4"/>
  <c r="S38" i="4"/>
  <c r="R32" i="4"/>
  <c r="Q31" i="4"/>
  <c r="S28" i="4"/>
  <c r="R27" i="4"/>
  <c r="Q26" i="4"/>
  <c r="S23" i="4"/>
  <c r="R22" i="4"/>
  <c r="Q21" i="4"/>
  <c r="S18" i="4"/>
  <c r="R17" i="4"/>
  <c r="Q16" i="4"/>
  <c r="S13" i="4"/>
  <c r="R12" i="4"/>
  <c r="Q11" i="4"/>
  <c r="S9" i="4"/>
  <c r="R8" i="4"/>
  <c r="Q7" i="4"/>
  <c r="S5" i="4"/>
  <c r="O65" i="4"/>
  <c r="N64" i="4"/>
  <c r="P62" i="4"/>
  <c r="O61" i="4"/>
  <c r="N60" i="4"/>
  <c r="P58" i="4"/>
  <c r="O57" i="4"/>
  <c r="N56" i="4"/>
  <c r="P54" i="4"/>
  <c r="O53" i="4"/>
  <c r="N52" i="4"/>
  <c r="P50" i="4"/>
  <c r="O49" i="4"/>
  <c r="N48" i="4"/>
  <c r="P46" i="4"/>
  <c r="O45" i="4"/>
  <c r="N44" i="4"/>
  <c r="P42" i="4"/>
  <c r="O41" i="4"/>
  <c r="N40" i="4"/>
  <c r="P38" i="4"/>
  <c r="O32" i="4"/>
  <c r="N31" i="4"/>
  <c r="P28" i="4"/>
  <c r="O27" i="4"/>
  <c r="N26" i="4"/>
  <c r="P23" i="4"/>
  <c r="O22" i="4"/>
  <c r="N21" i="4"/>
  <c r="P18" i="4"/>
  <c r="O17" i="4"/>
  <c r="N16" i="4"/>
  <c r="P13" i="4"/>
  <c r="O12" i="4"/>
  <c r="N11" i="4"/>
  <c r="P9" i="4"/>
  <c r="O8" i="4"/>
  <c r="N7" i="4"/>
  <c r="O5" i="4"/>
  <c r="K65" i="4"/>
  <c r="M63" i="4"/>
  <c r="L62" i="4"/>
  <c r="K61" i="4"/>
  <c r="M59" i="4"/>
  <c r="L58" i="4"/>
  <c r="K57" i="4"/>
  <c r="M55" i="4"/>
  <c r="L54" i="4"/>
  <c r="K53" i="4"/>
  <c r="M51" i="4"/>
  <c r="L50" i="4"/>
  <c r="K49" i="4"/>
  <c r="M47" i="4"/>
  <c r="L46" i="4"/>
  <c r="K45" i="4"/>
  <c r="M43" i="4"/>
  <c r="L42" i="4"/>
  <c r="K41" i="4"/>
  <c r="M39" i="4"/>
  <c r="L38" i="4"/>
  <c r="K32" i="4"/>
  <c r="M30" i="4"/>
  <c r="L28" i="4"/>
  <c r="AE56" i="4"/>
  <c r="AD50" i="4"/>
  <c r="AC45" i="4"/>
  <c r="AE39" i="4"/>
  <c r="AD28" i="4"/>
  <c r="AC22" i="4"/>
  <c r="AE15" i="4"/>
  <c r="AD9" i="4"/>
  <c r="Z65" i="4"/>
  <c r="AB59" i="4"/>
  <c r="AA54" i="4"/>
  <c r="Z49" i="4"/>
  <c r="AB43" i="4"/>
  <c r="AA38" i="4"/>
  <c r="Z27" i="4"/>
  <c r="AB20" i="4"/>
  <c r="AA13" i="4"/>
  <c r="Z8" i="4"/>
  <c r="W64" i="4"/>
  <c r="Y60" i="4"/>
  <c r="W57" i="4"/>
  <c r="X54" i="4"/>
  <c r="Y51" i="4"/>
  <c r="W49" i="4"/>
  <c r="X46" i="4"/>
  <c r="Y43" i="4"/>
  <c r="W41" i="4"/>
  <c r="X38" i="4"/>
  <c r="Y30" i="4"/>
  <c r="W27" i="4"/>
  <c r="X23" i="4"/>
  <c r="Y20" i="4"/>
  <c r="W17" i="4"/>
  <c r="X13" i="4"/>
  <c r="Y10" i="4"/>
  <c r="W8" i="4"/>
  <c r="X5" i="4"/>
  <c r="V63" i="4"/>
  <c r="T61" i="4"/>
  <c r="U58" i="4"/>
  <c r="V55" i="4"/>
  <c r="T53" i="4"/>
  <c r="V50" i="4"/>
  <c r="T49" i="4"/>
  <c r="U47" i="4"/>
  <c r="U45" i="4"/>
  <c r="V43" i="4"/>
  <c r="T42" i="4"/>
  <c r="T40" i="4"/>
  <c r="U38" i="4"/>
  <c r="T32" i="4"/>
  <c r="AD55" i="4"/>
  <c r="AC28" i="4"/>
  <c r="AB64" i="4"/>
  <c r="AA43" i="4"/>
  <c r="Z13" i="4"/>
  <c r="Y56" i="4"/>
  <c r="W46" i="4"/>
  <c r="X30" i="4"/>
  <c r="Y16" i="4"/>
  <c r="W5" i="4"/>
  <c r="U55" i="4"/>
  <c r="V46" i="4"/>
  <c r="V39" i="4"/>
  <c r="U30" i="4"/>
  <c r="V26" i="4"/>
  <c r="T23" i="4"/>
  <c r="U20" i="4"/>
  <c r="V16" i="4"/>
  <c r="T13" i="4"/>
  <c r="U10" i="4"/>
  <c r="V7" i="4"/>
  <c r="T5" i="4"/>
  <c r="R63" i="4"/>
  <c r="S60" i="4"/>
  <c r="Q58" i="4"/>
  <c r="R55" i="4"/>
  <c r="S52" i="4"/>
  <c r="Q50" i="4"/>
  <c r="R47" i="4"/>
  <c r="S44" i="4"/>
  <c r="Q42" i="4"/>
  <c r="R39" i="4"/>
  <c r="S31" i="4"/>
  <c r="Q28" i="4"/>
  <c r="R25" i="4"/>
  <c r="S21" i="4"/>
  <c r="Q18" i="4"/>
  <c r="R15" i="4"/>
  <c r="S11" i="4"/>
  <c r="Q9" i="4"/>
  <c r="R6" i="4"/>
  <c r="P64" i="4"/>
  <c r="N62" i="4"/>
  <c r="O59" i="4"/>
  <c r="P56" i="4"/>
  <c r="N54" i="4"/>
  <c r="O51" i="4"/>
  <c r="P48" i="4"/>
  <c r="N46" i="4"/>
  <c r="O43" i="4"/>
  <c r="P40" i="4"/>
  <c r="N38" i="4"/>
  <c r="O30" i="4"/>
  <c r="P26" i="4"/>
  <c r="N23" i="4"/>
  <c r="O20" i="4"/>
  <c r="P16" i="4"/>
  <c r="N13" i="4"/>
  <c r="O10" i="4"/>
  <c r="P7" i="4"/>
  <c r="M65" i="4"/>
  <c r="K63" i="4"/>
  <c r="L60" i="4"/>
  <c r="M57" i="4"/>
  <c r="K55" i="4"/>
  <c r="L52" i="4"/>
  <c r="M49" i="4"/>
  <c r="K47" i="4"/>
  <c r="L44" i="4"/>
  <c r="M41" i="4"/>
  <c r="K39" i="4"/>
  <c r="L31" i="4"/>
  <c r="M27" i="4"/>
  <c r="AC50" i="4"/>
  <c r="AE21" i="4"/>
  <c r="AA59" i="4"/>
  <c r="Z38" i="4"/>
  <c r="AB7" i="4"/>
  <c r="W54" i="4"/>
  <c r="X43" i="4"/>
  <c r="Y26" i="4"/>
  <c r="W13" i="4"/>
  <c r="U63" i="4"/>
  <c r="V52" i="4"/>
  <c r="T45" i="4"/>
  <c r="T38" i="4"/>
  <c r="U28" i="4"/>
  <c r="V25" i="4"/>
  <c r="T22" i="4"/>
  <c r="U18" i="4"/>
  <c r="V15" i="4"/>
  <c r="T12" i="4"/>
  <c r="U9" i="4"/>
  <c r="V6" i="4"/>
  <c r="Q65" i="4"/>
  <c r="R62" i="4"/>
  <c r="S59" i="4"/>
  <c r="Q57" i="4"/>
  <c r="R54" i="4"/>
  <c r="S51" i="4"/>
  <c r="Q49" i="4"/>
  <c r="R46" i="4"/>
  <c r="S43" i="4"/>
  <c r="Q41" i="4"/>
  <c r="R38" i="4"/>
  <c r="S30" i="4"/>
  <c r="Q27" i="4"/>
  <c r="R23" i="4"/>
  <c r="S20" i="4"/>
  <c r="Q17" i="4"/>
  <c r="R13" i="4"/>
  <c r="S10" i="4"/>
  <c r="Q8" i="4"/>
  <c r="R5" i="4"/>
  <c r="P63" i="4"/>
  <c r="N61" i="4"/>
  <c r="O58" i="4"/>
  <c r="P55" i="4"/>
  <c r="N53" i="4"/>
  <c r="O50" i="4"/>
  <c r="P47" i="4"/>
  <c r="N45" i="4"/>
  <c r="O42" i="4"/>
  <c r="P39" i="4"/>
  <c r="N32" i="4"/>
  <c r="O28" i="4"/>
  <c r="P25" i="4"/>
  <c r="N22" i="4"/>
  <c r="O18" i="4"/>
  <c r="P15" i="4"/>
  <c r="N12" i="4"/>
  <c r="O9" i="4"/>
  <c r="P6" i="4"/>
  <c r="M64" i="4"/>
  <c r="K62" i="4"/>
  <c r="L59" i="4"/>
  <c r="M56" i="4"/>
  <c r="K54" i="4"/>
  <c r="L51" i="4"/>
  <c r="M48" i="4"/>
  <c r="K46" i="4"/>
  <c r="L43" i="4"/>
  <c r="M40" i="4"/>
  <c r="K38" i="4"/>
  <c r="L30" i="4"/>
  <c r="L27" i="4"/>
  <c r="K26" i="4"/>
  <c r="M23" i="4"/>
  <c r="L22" i="4"/>
  <c r="K21" i="4"/>
  <c r="M18" i="4"/>
  <c r="L17" i="4"/>
  <c r="K16" i="4"/>
  <c r="M13" i="4"/>
  <c r="L12" i="4"/>
  <c r="K11" i="4"/>
  <c r="M9" i="4"/>
  <c r="L8" i="4"/>
  <c r="K7" i="4"/>
  <c r="AE44" i="4"/>
  <c r="AD15" i="4"/>
  <c r="Z54" i="4"/>
  <c r="AB26" i="4"/>
  <c r="Y63" i="4"/>
  <c r="X51" i="4"/>
  <c r="Y40" i="4"/>
  <c r="W23" i="4"/>
  <c r="X10" i="4"/>
  <c r="V60" i="4"/>
  <c r="U50" i="4"/>
  <c r="U43" i="4"/>
  <c r="V31" i="4"/>
  <c r="T28" i="4"/>
  <c r="U25" i="4"/>
  <c r="V21" i="4"/>
  <c r="T18" i="4"/>
  <c r="U15" i="4"/>
  <c r="V11" i="4"/>
  <c r="T9" i="4"/>
  <c r="U6" i="4"/>
  <c r="S64" i="4"/>
  <c r="Q62" i="4"/>
  <c r="R59" i="4"/>
  <c r="S56" i="4"/>
  <c r="Q54" i="4"/>
  <c r="R51" i="4"/>
  <c r="S48" i="4"/>
  <c r="Q46" i="4"/>
  <c r="R43" i="4"/>
  <c r="S40" i="4"/>
  <c r="Q38" i="4"/>
  <c r="R30" i="4"/>
  <c r="S26" i="4"/>
  <c r="Q23" i="4"/>
  <c r="R20" i="4"/>
  <c r="S16" i="4"/>
  <c r="Q13" i="4"/>
  <c r="R10" i="4"/>
  <c r="S7" i="4"/>
  <c r="Q5" i="4"/>
  <c r="O63" i="4"/>
  <c r="P60" i="4"/>
  <c r="N58" i="4"/>
  <c r="O55" i="4"/>
  <c r="P52" i="4"/>
  <c r="N50" i="4"/>
  <c r="O47" i="4"/>
  <c r="P44" i="4"/>
  <c r="N42" i="4"/>
  <c r="O39" i="4"/>
  <c r="P31" i="4"/>
  <c r="N28" i="4"/>
  <c r="O25" i="4"/>
  <c r="P21" i="4"/>
  <c r="N18" i="4"/>
  <c r="O15" i="4"/>
  <c r="P11" i="4"/>
  <c r="N9" i="4"/>
  <c r="N6" i="4"/>
  <c r="L64" i="4"/>
  <c r="M61" i="4"/>
  <c r="K59" i="4"/>
  <c r="L56" i="4"/>
  <c r="M53" i="4"/>
  <c r="K51" i="4"/>
  <c r="L48" i="4"/>
  <c r="M45" i="4"/>
  <c r="K43" i="4"/>
  <c r="L40" i="4"/>
  <c r="M32" i="4"/>
  <c r="K30" i="4"/>
  <c r="K27" i="4"/>
  <c r="M25" i="4"/>
  <c r="L23" i="4"/>
  <c r="K22" i="4"/>
  <c r="M20" i="4"/>
  <c r="L18" i="4"/>
  <c r="K17" i="4"/>
  <c r="M15" i="4"/>
  <c r="L13" i="4"/>
  <c r="K12" i="4"/>
  <c r="M10" i="4"/>
  <c r="L9" i="4"/>
  <c r="K8" i="4"/>
  <c r="AD39" i="4"/>
  <c r="W60" i="4"/>
  <c r="Y7" i="4"/>
  <c r="V30" i="4"/>
  <c r="T17" i="4"/>
  <c r="U5" i="4"/>
  <c r="S55" i="4"/>
  <c r="Q45" i="4"/>
  <c r="R28" i="4"/>
  <c r="S15" i="4"/>
  <c r="N65" i="4"/>
  <c r="O54" i="4"/>
  <c r="P43" i="4"/>
  <c r="N27" i="4"/>
  <c r="O13" i="4"/>
  <c r="L63" i="4"/>
  <c r="M52" i="4"/>
  <c r="K42" i="4"/>
  <c r="M26" i="4"/>
  <c r="K23" i="4"/>
  <c r="L20" i="4"/>
  <c r="M16" i="4"/>
  <c r="K13" i="4"/>
  <c r="L10" i="4"/>
  <c r="M7" i="4"/>
  <c r="K6" i="4"/>
  <c r="G64" i="2"/>
  <c r="F63" i="2"/>
  <c r="E62" i="2"/>
  <c r="G60" i="2"/>
  <c r="F59" i="2"/>
  <c r="E58" i="2"/>
  <c r="G56" i="2"/>
  <c r="F55" i="2"/>
  <c r="E54" i="2"/>
  <c r="G52" i="2"/>
  <c r="F51" i="2"/>
  <c r="E50" i="2"/>
  <c r="G48" i="2"/>
  <c r="F47" i="2"/>
  <c r="E46" i="2"/>
  <c r="G44" i="2"/>
  <c r="F43" i="2"/>
  <c r="E42" i="2"/>
  <c r="G40" i="2"/>
  <c r="F39" i="2"/>
  <c r="E38" i="2"/>
  <c r="G31" i="2"/>
  <c r="F30" i="2"/>
  <c r="E29" i="2"/>
  <c r="G27" i="2"/>
  <c r="F26" i="2"/>
  <c r="E25" i="2"/>
  <c r="G23" i="2"/>
  <c r="F22" i="2"/>
  <c r="E21" i="2"/>
  <c r="G19" i="2"/>
  <c r="F17" i="2"/>
  <c r="E16" i="2"/>
  <c r="G14" i="2"/>
  <c r="F13" i="2"/>
  <c r="E12" i="2"/>
  <c r="G10" i="2"/>
  <c r="F9" i="2"/>
  <c r="E8" i="2"/>
  <c r="G6" i="2"/>
  <c r="F5" i="2"/>
  <c r="T38" i="2"/>
  <c r="S5" i="2"/>
  <c r="O5" i="2"/>
  <c r="K5" i="2"/>
  <c r="J64" i="2"/>
  <c r="I63" i="2"/>
  <c r="H62" i="2"/>
  <c r="J60" i="2"/>
  <c r="I59" i="2"/>
  <c r="H58" i="2"/>
  <c r="J56" i="2"/>
  <c r="I55" i="2"/>
  <c r="H54" i="2"/>
  <c r="J52" i="2"/>
  <c r="I51" i="2"/>
  <c r="H50" i="2"/>
  <c r="J48" i="2"/>
  <c r="I47" i="2"/>
  <c r="H46" i="2"/>
  <c r="J44" i="2"/>
  <c r="I43" i="2"/>
  <c r="H42" i="2"/>
  <c r="J40" i="2"/>
  <c r="I39" i="2"/>
  <c r="H38" i="2"/>
  <c r="J31" i="2"/>
  <c r="I30" i="2"/>
  <c r="H29" i="2"/>
  <c r="J27" i="2"/>
  <c r="I26" i="2"/>
  <c r="H25" i="2"/>
  <c r="J23" i="2"/>
  <c r="I22" i="2"/>
  <c r="H21" i="2"/>
  <c r="J19" i="2"/>
  <c r="I17" i="2"/>
  <c r="H16" i="2"/>
  <c r="J14" i="2"/>
  <c r="I13" i="2"/>
  <c r="H12" i="2"/>
  <c r="J10" i="2"/>
  <c r="I9" i="2"/>
  <c r="H8" i="2"/>
  <c r="J6" i="2"/>
  <c r="L64" i="2"/>
  <c r="K63" i="2"/>
  <c r="M61" i="2"/>
  <c r="L60" i="2"/>
  <c r="K59" i="2"/>
  <c r="M57" i="2"/>
  <c r="L56" i="2"/>
  <c r="K55" i="2"/>
  <c r="M53" i="2"/>
  <c r="L52" i="2"/>
  <c r="K51" i="2"/>
  <c r="M49" i="2"/>
  <c r="L48" i="2"/>
  <c r="K47" i="2"/>
  <c r="M45" i="2"/>
  <c r="L44" i="2"/>
  <c r="K43" i="2"/>
  <c r="M41" i="2"/>
  <c r="L40" i="2"/>
  <c r="K39" i="2"/>
  <c r="M32" i="2"/>
  <c r="L31" i="2"/>
  <c r="AC9" i="4"/>
  <c r="Y48" i="4"/>
  <c r="T58" i="4"/>
  <c r="T27" i="4"/>
  <c r="U13" i="4"/>
  <c r="S63" i="4"/>
  <c r="Q53" i="4"/>
  <c r="R42" i="4"/>
  <c r="S25" i="4"/>
  <c r="Q12" i="4"/>
  <c r="O62" i="4"/>
  <c r="P51" i="4"/>
  <c r="N41" i="4"/>
  <c r="O23" i="4"/>
  <c r="P10" i="4"/>
  <c r="M60" i="4"/>
  <c r="K50" i="4"/>
  <c r="L39" i="4"/>
  <c r="L26" i="4"/>
  <c r="M22" i="4"/>
  <c r="K20" i="4"/>
  <c r="L16" i="4"/>
  <c r="M12" i="4"/>
  <c r="K10" i="4"/>
  <c r="L7" i="4"/>
  <c r="M5" i="4"/>
  <c r="F64" i="2"/>
  <c r="E63" i="2"/>
  <c r="G61" i="2"/>
  <c r="F60" i="2"/>
  <c r="E59" i="2"/>
  <c r="G57" i="2"/>
  <c r="F56" i="2"/>
  <c r="E55" i="2"/>
  <c r="G53" i="2"/>
  <c r="F52" i="2"/>
  <c r="E51" i="2"/>
  <c r="G49" i="2"/>
  <c r="F48" i="2"/>
  <c r="E47" i="2"/>
  <c r="G45" i="2"/>
  <c r="F44" i="2"/>
  <c r="E43" i="2"/>
  <c r="G41" i="2"/>
  <c r="F40" i="2"/>
  <c r="E39" i="2"/>
  <c r="G32" i="2"/>
  <c r="F31" i="2"/>
  <c r="E30" i="2"/>
  <c r="G28" i="2"/>
  <c r="F27" i="2"/>
  <c r="E26" i="2"/>
  <c r="G24" i="2"/>
  <c r="F23" i="2"/>
  <c r="E22" i="2"/>
  <c r="G20" i="2"/>
  <c r="F19" i="2"/>
  <c r="E17" i="2"/>
  <c r="G15" i="2"/>
  <c r="F14" i="2"/>
  <c r="E13" i="2"/>
  <c r="G11" i="2"/>
  <c r="F10" i="2"/>
  <c r="E9" i="2"/>
  <c r="G7" i="2"/>
  <c r="F6" i="2"/>
  <c r="E5" i="2"/>
  <c r="V5" i="2"/>
  <c r="R5" i="2"/>
  <c r="N5" i="2"/>
  <c r="J5" i="2"/>
  <c r="I64" i="2"/>
  <c r="H63" i="2"/>
  <c r="J61" i="2"/>
  <c r="I60" i="2"/>
  <c r="H59" i="2"/>
  <c r="J57" i="2"/>
  <c r="I56" i="2"/>
  <c r="H55" i="2"/>
  <c r="J53" i="2"/>
  <c r="I52" i="2"/>
  <c r="H51" i="2"/>
  <c r="J49" i="2"/>
  <c r="I48" i="2"/>
  <c r="H47" i="2"/>
  <c r="J45" i="2"/>
  <c r="I44" i="2"/>
  <c r="H43" i="2"/>
  <c r="J41" i="2"/>
  <c r="I40" i="2"/>
  <c r="H39" i="2"/>
  <c r="J32" i="2"/>
  <c r="I31" i="2"/>
  <c r="H30" i="2"/>
  <c r="J28" i="2"/>
  <c r="I27" i="2"/>
  <c r="H26" i="2"/>
  <c r="J24" i="2"/>
  <c r="I23" i="2"/>
  <c r="H22" i="2"/>
  <c r="J20" i="2"/>
  <c r="I19" i="2"/>
  <c r="H17" i="2"/>
  <c r="J15" i="2"/>
  <c r="I14" i="2"/>
  <c r="H13" i="2"/>
  <c r="J11" i="2"/>
  <c r="I10" i="2"/>
  <c r="H9" i="2"/>
  <c r="J7" i="2"/>
  <c r="I6" i="2"/>
  <c r="K64" i="2"/>
  <c r="M62" i="2"/>
  <c r="L61" i="2"/>
  <c r="K60" i="2"/>
  <c r="M58" i="2"/>
  <c r="L57" i="2"/>
  <c r="K56" i="2"/>
  <c r="M54" i="2"/>
  <c r="L53" i="2"/>
  <c r="K52" i="2"/>
  <c r="M50" i="2"/>
  <c r="L49" i="2"/>
  <c r="K48" i="2"/>
  <c r="M46" i="2"/>
  <c r="L45" i="2"/>
  <c r="K44" i="2"/>
  <c r="M42" i="2"/>
  <c r="L41" i="2"/>
  <c r="K40" i="2"/>
  <c r="M38" i="2"/>
  <c r="L32" i="2"/>
  <c r="K31" i="2"/>
  <c r="M29" i="2"/>
  <c r="L28" i="2"/>
  <c r="K27" i="2"/>
  <c r="M25" i="2"/>
  <c r="L24" i="2"/>
  <c r="K23" i="2"/>
  <c r="M21" i="2"/>
  <c r="L20" i="2"/>
  <c r="K19" i="2"/>
  <c r="M16" i="2"/>
  <c r="AB48" i="4"/>
  <c r="W38" i="4"/>
  <c r="V48" i="4"/>
  <c r="U23" i="4"/>
  <c r="V10" i="4"/>
  <c r="Q61" i="4"/>
  <c r="R50" i="4"/>
  <c r="S39" i="4"/>
  <c r="Q22" i="4"/>
  <c r="R9" i="4"/>
  <c r="P59" i="4"/>
  <c r="N49" i="4"/>
  <c r="O38" i="4"/>
  <c r="P20" i="4"/>
  <c r="N8" i="4"/>
  <c r="K58" i="4"/>
  <c r="L47" i="4"/>
  <c r="M31" i="4"/>
  <c r="L25" i="4"/>
  <c r="M21" i="4"/>
  <c r="K18" i="4"/>
  <c r="L15" i="4"/>
  <c r="M11" i="4"/>
  <c r="K9" i="4"/>
  <c r="M6" i="4"/>
  <c r="L5" i="4"/>
  <c r="E64" i="2"/>
  <c r="G62" i="2"/>
  <c r="F61" i="2"/>
  <c r="E60" i="2"/>
  <c r="G58" i="2"/>
  <c r="F57" i="2"/>
  <c r="E56" i="2"/>
  <c r="G54" i="2"/>
  <c r="F53" i="2"/>
  <c r="E52" i="2"/>
  <c r="G50" i="2"/>
  <c r="F49" i="2"/>
  <c r="E48" i="2"/>
  <c r="G46" i="2"/>
  <c r="F45" i="2"/>
  <c r="E44" i="2"/>
  <c r="G42" i="2"/>
  <c r="F41" i="2"/>
  <c r="E40" i="2"/>
  <c r="G38" i="2"/>
  <c r="F32" i="2"/>
  <c r="E31" i="2"/>
  <c r="G29" i="2"/>
  <c r="F28" i="2"/>
  <c r="E27" i="2"/>
  <c r="G25" i="2"/>
  <c r="F24" i="2"/>
  <c r="E23" i="2"/>
  <c r="G21" i="2"/>
  <c r="F20" i="2"/>
  <c r="E19" i="2"/>
  <c r="G16" i="2"/>
  <c r="F15" i="2"/>
  <c r="E14" i="2"/>
  <c r="G12" i="2"/>
  <c r="F11" i="2"/>
  <c r="E10" i="2"/>
  <c r="G8" i="2"/>
  <c r="F7" i="2"/>
  <c r="E6" i="2"/>
  <c r="V38" i="2"/>
  <c r="U5" i="2"/>
  <c r="Q5" i="2"/>
  <c r="M5" i="2"/>
  <c r="I5" i="2"/>
  <c r="H64" i="2"/>
  <c r="J62" i="2"/>
  <c r="I61" i="2"/>
  <c r="H60" i="2"/>
  <c r="J58" i="2"/>
  <c r="I57" i="2"/>
  <c r="H56" i="2"/>
  <c r="J54" i="2"/>
  <c r="I53" i="2"/>
  <c r="H52" i="2"/>
  <c r="J50" i="2"/>
  <c r="I49" i="2"/>
  <c r="H48" i="2"/>
  <c r="J46" i="2"/>
  <c r="I45" i="2"/>
  <c r="H44" i="2"/>
  <c r="J42" i="2"/>
  <c r="I41" i="2"/>
  <c r="H40" i="2"/>
  <c r="J38" i="2"/>
  <c r="I32" i="2"/>
  <c r="H31" i="2"/>
  <c r="J29" i="2"/>
  <c r="I28" i="2"/>
  <c r="H27" i="2"/>
  <c r="J25" i="2"/>
  <c r="I24" i="2"/>
  <c r="H23" i="2"/>
  <c r="J21" i="2"/>
  <c r="I20" i="2"/>
  <c r="H19" i="2"/>
  <c r="J16" i="2"/>
  <c r="I15" i="2"/>
  <c r="H14" i="2"/>
  <c r="J12" i="2"/>
  <c r="I11" i="2"/>
  <c r="H10" i="2"/>
  <c r="J8" i="2"/>
  <c r="I7" i="2"/>
  <c r="H6" i="2"/>
  <c r="M63" i="2"/>
  <c r="L62" i="2"/>
  <c r="K61" i="2"/>
  <c r="M59" i="2"/>
  <c r="L58" i="2"/>
  <c r="K57" i="2"/>
  <c r="M55" i="2"/>
  <c r="L54" i="2"/>
  <c r="K53" i="2"/>
  <c r="M51" i="2"/>
  <c r="L50" i="2"/>
  <c r="K49" i="2"/>
  <c r="M47" i="2"/>
  <c r="L46" i="2"/>
  <c r="K45" i="2"/>
  <c r="M43" i="2"/>
  <c r="L42" i="2"/>
  <c r="K41" i="2"/>
  <c r="M39" i="2"/>
  <c r="L38" i="2"/>
  <c r="K32" i="2"/>
  <c r="M30" i="2"/>
  <c r="L29" i="2"/>
  <c r="K28" i="2"/>
  <c r="M26" i="2"/>
  <c r="L25" i="2"/>
  <c r="K24" i="2"/>
  <c r="M22" i="2"/>
  <c r="L21" i="2"/>
  <c r="K20" i="2"/>
  <c r="M17" i="2"/>
  <c r="AA20" i="4"/>
  <c r="X20" i="4"/>
  <c r="U41" i="4"/>
  <c r="V20" i="4"/>
  <c r="T8" i="4"/>
  <c r="R58" i="4"/>
  <c r="S47" i="4"/>
  <c r="Q32" i="4"/>
  <c r="R18" i="4"/>
  <c r="S6" i="4"/>
  <c r="N57" i="4"/>
  <c r="O46" i="4"/>
  <c r="P30" i="4"/>
  <c r="N17" i="4"/>
  <c r="N5" i="4"/>
  <c r="L55" i="4"/>
  <c r="M44" i="4"/>
  <c r="K28" i="4"/>
  <c r="K25" i="4"/>
  <c r="L21" i="4"/>
  <c r="M17" i="4"/>
  <c r="K15" i="4"/>
  <c r="L11" i="4"/>
  <c r="M8" i="4"/>
  <c r="L6" i="4"/>
  <c r="K5" i="4"/>
  <c r="G63" i="2"/>
  <c r="F62" i="2"/>
  <c r="E61" i="2"/>
  <c r="G59" i="2"/>
  <c r="F58" i="2"/>
  <c r="E57" i="2"/>
  <c r="G55" i="2"/>
  <c r="F54" i="2"/>
  <c r="E53" i="2"/>
  <c r="G51" i="2"/>
  <c r="F50" i="2"/>
  <c r="E49" i="2"/>
  <c r="G47" i="2"/>
  <c r="F46" i="2"/>
  <c r="E45" i="2"/>
  <c r="G43" i="2"/>
  <c r="F42" i="2"/>
  <c r="E41" i="2"/>
  <c r="G39" i="2"/>
  <c r="F38" i="2"/>
  <c r="E32" i="2"/>
  <c r="G30" i="2"/>
  <c r="F29" i="2"/>
  <c r="E28" i="2"/>
  <c r="G26" i="2"/>
  <c r="F25" i="2"/>
  <c r="E24" i="2"/>
  <c r="G22" i="2"/>
  <c r="F21" i="2"/>
  <c r="E20" i="2"/>
  <c r="G17" i="2"/>
  <c r="F16" i="2"/>
  <c r="E15" i="2"/>
  <c r="G13" i="2"/>
  <c r="F12" i="2"/>
  <c r="E11" i="2"/>
  <c r="G9" i="2"/>
  <c r="F8" i="2"/>
  <c r="E7" i="2"/>
  <c r="G5" i="2"/>
  <c r="U38" i="2"/>
  <c r="T5" i="2"/>
  <c r="P5" i="2"/>
  <c r="L5" i="2"/>
  <c r="H5" i="2"/>
  <c r="J63" i="2"/>
  <c r="I62" i="2"/>
  <c r="H61" i="2"/>
  <c r="J59" i="2"/>
  <c r="I58" i="2"/>
  <c r="H57" i="2"/>
  <c r="J55" i="2"/>
  <c r="I54" i="2"/>
  <c r="H53" i="2"/>
  <c r="J51" i="2"/>
  <c r="I50" i="2"/>
  <c r="H49" i="2"/>
  <c r="J47" i="2"/>
  <c r="I46" i="2"/>
  <c r="H45" i="2"/>
  <c r="J39" i="2"/>
  <c r="I29" i="2"/>
  <c r="H24" i="2"/>
  <c r="J17" i="2"/>
  <c r="I12" i="2"/>
  <c r="H7" i="2"/>
  <c r="M60" i="2"/>
  <c r="L55" i="2"/>
  <c r="K50" i="2"/>
  <c r="M44" i="2"/>
  <c r="L39" i="2"/>
  <c r="K30" i="2"/>
  <c r="L27" i="2"/>
  <c r="M24" i="2"/>
  <c r="K22" i="2"/>
  <c r="L19" i="2"/>
  <c r="K16" i="2"/>
  <c r="M14" i="2"/>
  <c r="L13" i="2"/>
  <c r="K12" i="2"/>
  <c r="M10" i="2"/>
  <c r="L9" i="2"/>
  <c r="K8" i="2"/>
  <c r="M6" i="2"/>
  <c r="O63" i="2"/>
  <c r="N62" i="2"/>
  <c r="P60" i="2"/>
  <c r="O59" i="2"/>
  <c r="N58" i="2"/>
  <c r="P56" i="2"/>
  <c r="O55" i="2"/>
  <c r="N54" i="2"/>
  <c r="P52" i="2"/>
  <c r="O51" i="2"/>
  <c r="P48" i="2"/>
  <c r="O47" i="2"/>
  <c r="N46" i="2"/>
  <c r="P44" i="2"/>
  <c r="O43" i="2"/>
  <c r="N42" i="2"/>
  <c r="P40" i="2"/>
  <c r="O39" i="2"/>
  <c r="N38" i="2"/>
  <c r="P31" i="2"/>
  <c r="O30" i="2"/>
  <c r="N29" i="2"/>
  <c r="P27" i="2"/>
  <c r="O26" i="2"/>
  <c r="N25" i="2"/>
  <c r="P23" i="2"/>
  <c r="O22" i="2"/>
  <c r="P19" i="2"/>
  <c r="O17" i="2"/>
  <c r="N16" i="2"/>
  <c r="P14" i="2"/>
  <c r="O13" i="2"/>
  <c r="N12" i="2"/>
  <c r="P10" i="2"/>
  <c r="O9" i="2"/>
  <c r="N8" i="2"/>
  <c r="P6" i="2"/>
  <c r="R64" i="2"/>
  <c r="Q63" i="2"/>
  <c r="S61" i="2"/>
  <c r="R60" i="2"/>
  <c r="Q59" i="2"/>
  <c r="S57" i="2"/>
  <c r="R56" i="2"/>
  <c r="Q55" i="2"/>
  <c r="S53" i="2"/>
  <c r="R52" i="2"/>
  <c r="Q51" i="2"/>
  <c r="S49" i="2"/>
  <c r="R48" i="2"/>
  <c r="Q47" i="2"/>
  <c r="S45" i="2"/>
  <c r="R44" i="2"/>
  <c r="Q43" i="2"/>
  <c r="S41" i="2"/>
  <c r="R40" i="2"/>
  <c r="Q39" i="2"/>
  <c r="S32" i="2"/>
  <c r="R31" i="2"/>
  <c r="Q30" i="2"/>
  <c r="S28" i="2"/>
  <c r="R27" i="2"/>
  <c r="Q26" i="2"/>
  <c r="S24" i="2"/>
  <c r="R23" i="2"/>
  <c r="Q22" i="2"/>
  <c r="S20" i="2"/>
  <c r="R19" i="2"/>
  <c r="Q17" i="2"/>
  <c r="S15" i="2"/>
  <c r="R14" i="2"/>
  <c r="Q13" i="2"/>
  <c r="S11" i="2"/>
  <c r="R10" i="2"/>
  <c r="Q9" i="2"/>
  <c r="S7" i="2"/>
  <c r="R6" i="2"/>
  <c r="T63" i="2"/>
  <c r="V61" i="2"/>
  <c r="U60" i="2"/>
  <c r="T59" i="2"/>
  <c r="V57" i="2"/>
  <c r="U56" i="2"/>
  <c r="T55" i="2"/>
  <c r="V53" i="2"/>
  <c r="U52" i="2"/>
  <c r="T51" i="2"/>
  <c r="V49" i="2"/>
  <c r="U48" i="2"/>
  <c r="T47" i="2"/>
  <c r="V45" i="2"/>
  <c r="U44" i="2"/>
  <c r="T43" i="2"/>
  <c r="V41" i="2"/>
  <c r="U40" i="2"/>
  <c r="T39" i="2"/>
  <c r="V31" i="2"/>
  <c r="U30" i="2"/>
  <c r="T29" i="2"/>
  <c r="V27" i="2"/>
  <c r="U26" i="2"/>
  <c r="T25" i="2"/>
  <c r="V23" i="2"/>
  <c r="U22" i="2"/>
  <c r="T21" i="2"/>
  <c r="V19" i="2"/>
  <c r="U17" i="2"/>
  <c r="T16" i="2"/>
  <c r="V14" i="2"/>
  <c r="U13" i="2"/>
  <c r="T12" i="2"/>
  <c r="V10" i="2"/>
  <c r="U9" i="2"/>
  <c r="T8" i="2"/>
  <c r="V6" i="2"/>
  <c r="O64" i="2"/>
  <c r="T64" i="2"/>
  <c r="U23" i="2"/>
  <c r="T22" i="2"/>
  <c r="U19" i="2"/>
  <c r="T17" i="2"/>
  <c r="V15" i="2"/>
  <c r="T13" i="2"/>
  <c r="V11" i="2"/>
  <c r="T9" i="2"/>
  <c r="V7" i="2"/>
  <c r="U6" i="2"/>
  <c r="U50" i="2"/>
  <c r="T49" i="2"/>
  <c r="V47" i="2"/>
  <c r="U46" i="2"/>
  <c r="U42" i="2"/>
  <c r="V39" i="2"/>
  <c r="T31" i="2"/>
  <c r="T27" i="2"/>
  <c r="T23" i="2"/>
  <c r="U20" i="2"/>
  <c r="U15" i="2"/>
  <c r="U11" i="2"/>
  <c r="U7" i="2"/>
  <c r="J43" i="2"/>
  <c r="I38" i="2"/>
  <c r="H28" i="2"/>
  <c r="J22" i="2"/>
  <c r="I16" i="2"/>
  <c r="H11" i="2"/>
  <c r="M64" i="2"/>
  <c r="L59" i="2"/>
  <c r="K54" i="2"/>
  <c r="M48" i="2"/>
  <c r="L43" i="2"/>
  <c r="K38" i="2"/>
  <c r="K29" i="2"/>
  <c r="L26" i="2"/>
  <c r="M23" i="2"/>
  <c r="K21" i="2"/>
  <c r="L17" i="2"/>
  <c r="M15" i="2"/>
  <c r="L14" i="2"/>
  <c r="K13" i="2"/>
  <c r="M11" i="2"/>
  <c r="L10" i="2"/>
  <c r="K9" i="2"/>
  <c r="M7" i="2"/>
  <c r="L6" i="2"/>
  <c r="N63" i="2"/>
  <c r="P61" i="2"/>
  <c r="O60" i="2"/>
  <c r="N59" i="2"/>
  <c r="P57" i="2"/>
  <c r="O56" i="2"/>
  <c r="N55" i="2"/>
  <c r="P53" i="2"/>
  <c r="O52" i="2"/>
  <c r="N51" i="2"/>
  <c r="P49" i="2"/>
  <c r="O48" i="2"/>
  <c r="N47" i="2"/>
  <c r="P45" i="2"/>
  <c r="O44" i="2"/>
  <c r="N43" i="2"/>
  <c r="P41" i="2"/>
  <c r="O40" i="2"/>
  <c r="N39" i="2"/>
  <c r="P32" i="2"/>
  <c r="O31" i="2"/>
  <c r="N30" i="2"/>
  <c r="P28" i="2"/>
  <c r="O27" i="2"/>
  <c r="N26" i="2"/>
  <c r="P24" i="2"/>
  <c r="O23" i="2"/>
  <c r="N22" i="2"/>
  <c r="P20" i="2"/>
  <c r="O19" i="2"/>
  <c r="N17" i="2"/>
  <c r="P15" i="2"/>
  <c r="O14" i="2"/>
  <c r="N13" i="2"/>
  <c r="P11" i="2"/>
  <c r="O10" i="2"/>
  <c r="N9" i="2"/>
  <c r="P7" i="2"/>
  <c r="O6" i="2"/>
  <c r="Q64" i="2"/>
  <c r="S62" i="2"/>
  <c r="R61" i="2"/>
  <c r="Q60" i="2"/>
  <c r="S58" i="2"/>
  <c r="R57" i="2"/>
  <c r="Q56" i="2"/>
  <c r="S54" i="2"/>
  <c r="R53" i="2"/>
  <c r="Q52" i="2"/>
  <c r="S50" i="2"/>
  <c r="R49" i="2"/>
  <c r="Q48" i="2"/>
  <c r="S46" i="2"/>
  <c r="R45" i="2"/>
  <c r="Q44" i="2"/>
  <c r="S42" i="2"/>
  <c r="R41" i="2"/>
  <c r="Q40" i="2"/>
  <c r="S38" i="2"/>
  <c r="R32" i="2"/>
  <c r="Q31" i="2"/>
  <c r="S29" i="2"/>
  <c r="R28" i="2"/>
  <c r="Q27" i="2"/>
  <c r="S25" i="2"/>
  <c r="R24" i="2"/>
  <c r="Q23" i="2"/>
  <c r="S21" i="2"/>
  <c r="R20" i="2"/>
  <c r="Q19" i="2"/>
  <c r="S16" i="2"/>
  <c r="R15" i="2"/>
  <c r="Q14" i="2"/>
  <c r="S12" i="2"/>
  <c r="R11" i="2"/>
  <c r="Q10" i="2"/>
  <c r="S8" i="2"/>
  <c r="R7" i="2"/>
  <c r="Q6" i="2"/>
  <c r="V62" i="2"/>
  <c r="U61" i="2"/>
  <c r="T60" i="2"/>
  <c r="V58" i="2"/>
  <c r="U57" i="2"/>
  <c r="T56" i="2"/>
  <c r="V54" i="2"/>
  <c r="U53" i="2"/>
  <c r="T52" i="2"/>
  <c r="V50" i="2"/>
  <c r="U49" i="2"/>
  <c r="T48" i="2"/>
  <c r="V46" i="2"/>
  <c r="U45" i="2"/>
  <c r="T44" i="2"/>
  <c r="V42" i="2"/>
  <c r="U41" i="2"/>
  <c r="T40" i="2"/>
  <c r="V32" i="2"/>
  <c r="U31" i="2"/>
  <c r="T30" i="2"/>
  <c r="V28" i="2"/>
  <c r="U27" i="2"/>
  <c r="T26" i="2"/>
  <c r="V24" i="2"/>
  <c r="V20" i="2"/>
  <c r="U14" i="2"/>
  <c r="U10" i="2"/>
  <c r="N64" i="2"/>
  <c r="T45" i="2"/>
  <c r="U32" i="2"/>
  <c r="U28" i="2"/>
  <c r="U24" i="2"/>
  <c r="V16" i="2"/>
  <c r="T14" i="2"/>
  <c r="T10" i="2"/>
  <c r="T6" i="2"/>
  <c r="I42" i="2"/>
  <c r="H32" i="2"/>
  <c r="J26" i="2"/>
  <c r="I21" i="2"/>
  <c r="H15" i="2"/>
  <c r="J9" i="2"/>
  <c r="L63" i="2"/>
  <c r="K58" i="2"/>
  <c r="M52" i="2"/>
  <c r="L47" i="2"/>
  <c r="K42" i="2"/>
  <c r="M31" i="2"/>
  <c r="M28" i="2"/>
  <c r="K26" i="2"/>
  <c r="L23" i="2"/>
  <c r="M20" i="2"/>
  <c r="K17" i="2"/>
  <c r="L15" i="2"/>
  <c r="K14" i="2"/>
  <c r="M12" i="2"/>
  <c r="L11" i="2"/>
  <c r="K10" i="2"/>
  <c r="M8" i="2"/>
  <c r="L7" i="2"/>
  <c r="K6" i="2"/>
  <c r="P62" i="2"/>
  <c r="O61" i="2"/>
  <c r="N60" i="2"/>
  <c r="P58" i="2"/>
  <c r="O57" i="2"/>
  <c r="N56" i="2"/>
  <c r="P54" i="2"/>
  <c r="O53" i="2"/>
  <c r="N52" i="2"/>
  <c r="P50" i="2"/>
  <c r="O49" i="2"/>
  <c r="P46" i="2"/>
  <c r="O45" i="2"/>
  <c r="N44" i="2"/>
  <c r="P42" i="2"/>
  <c r="O41" i="2"/>
  <c r="N40" i="2"/>
  <c r="P38" i="2"/>
  <c r="O32" i="2"/>
  <c r="N31" i="2"/>
  <c r="P29" i="2"/>
  <c r="O28" i="2"/>
  <c r="N27" i="2"/>
  <c r="P25" i="2"/>
  <c r="O24" i="2"/>
  <c r="N23" i="2"/>
  <c r="O20" i="2"/>
  <c r="N19" i="2"/>
  <c r="P16" i="2"/>
  <c r="O15" i="2"/>
  <c r="N14" i="2"/>
  <c r="P12" i="2"/>
  <c r="O11" i="2"/>
  <c r="N10" i="2"/>
  <c r="P8" i="2"/>
  <c r="O7" i="2"/>
  <c r="N6" i="2"/>
  <c r="S63" i="2"/>
  <c r="R62" i="2"/>
  <c r="Q61" i="2"/>
  <c r="S59" i="2"/>
  <c r="R58" i="2"/>
  <c r="Q57" i="2"/>
  <c r="S55" i="2"/>
  <c r="R54" i="2"/>
  <c r="Q53" i="2"/>
  <c r="S51" i="2"/>
  <c r="R50" i="2"/>
  <c r="Q49" i="2"/>
  <c r="S47" i="2"/>
  <c r="R46" i="2"/>
  <c r="Q45" i="2"/>
  <c r="S43" i="2"/>
  <c r="R42" i="2"/>
  <c r="Q41" i="2"/>
  <c r="S39" i="2"/>
  <c r="R38" i="2"/>
  <c r="Q32" i="2"/>
  <c r="S30" i="2"/>
  <c r="R29" i="2"/>
  <c r="Q28" i="2"/>
  <c r="S26" i="2"/>
  <c r="R25" i="2"/>
  <c r="Q24" i="2"/>
  <c r="S22" i="2"/>
  <c r="R21" i="2"/>
  <c r="Q20" i="2"/>
  <c r="S17" i="2"/>
  <c r="R16" i="2"/>
  <c r="Q15" i="2"/>
  <c r="S13" i="2"/>
  <c r="R12" i="2"/>
  <c r="Q11" i="2"/>
  <c r="S9" i="2"/>
  <c r="R8" i="2"/>
  <c r="Q7" i="2"/>
  <c r="V63" i="2"/>
  <c r="U62" i="2"/>
  <c r="T61" i="2"/>
  <c r="V59" i="2"/>
  <c r="U58" i="2"/>
  <c r="T57" i="2"/>
  <c r="V55" i="2"/>
  <c r="U54" i="2"/>
  <c r="T53" i="2"/>
  <c r="V51" i="2"/>
  <c r="H41" i="2"/>
  <c r="J30" i="2"/>
  <c r="I25" i="2"/>
  <c r="H20" i="2"/>
  <c r="J13" i="2"/>
  <c r="I8" i="2"/>
  <c r="K62" i="2"/>
  <c r="M56" i="2"/>
  <c r="L51" i="2"/>
  <c r="K46" i="2"/>
  <c r="M40" i="2"/>
  <c r="L30" i="2"/>
  <c r="M27" i="2"/>
  <c r="K25" i="2"/>
  <c r="L22" i="2"/>
  <c r="M19" i="2"/>
  <c r="L16" i="2"/>
  <c r="K15" i="2"/>
  <c r="M13" i="2"/>
  <c r="L12" i="2"/>
  <c r="K11" i="2"/>
  <c r="M9" i="2"/>
  <c r="L8" i="2"/>
  <c r="K7" i="2"/>
  <c r="P63" i="2"/>
  <c r="O62" i="2"/>
  <c r="N61" i="2"/>
  <c r="P59" i="2"/>
  <c r="O58" i="2"/>
  <c r="N57" i="2"/>
  <c r="P55" i="2"/>
  <c r="O54" i="2"/>
  <c r="N53" i="2"/>
  <c r="P51" i="2"/>
  <c r="O50" i="2"/>
  <c r="P47" i="2"/>
  <c r="O46" i="2"/>
  <c r="N45" i="2"/>
  <c r="P43" i="2"/>
  <c r="O42" i="2"/>
  <c r="N41" i="2"/>
  <c r="P39" i="2"/>
  <c r="O38" i="2"/>
  <c r="N32" i="2"/>
  <c r="P30" i="2"/>
  <c r="O29" i="2"/>
  <c r="N28" i="2"/>
  <c r="P26" i="2"/>
  <c r="O25" i="2"/>
  <c r="N24" i="2"/>
  <c r="P22" i="2"/>
  <c r="N20" i="2"/>
  <c r="P17" i="2"/>
  <c r="O16" i="2"/>
  <c r="N15" i="2"/>
  <c r="P13" i="2"/>
  <c r="O12" i="2"/>
  <c r="N11" i="2"/>
  <c r="P9" i="2"/>
  <c r="O8" i="2"/>
  <c r="N7" i="2"/>
  <c r="S64" i="2"/>
  <c r="R63" i="2"/>
  <c r="Q62" i="2"/>
  <c r="S60" i="2"/>
  <c r="R59" i="2"/>
  <c r="Q58" i="2"/>
  <c r="S56" i="2"/>
  <c r="R55" i="2"/>
  <c r="Q54" i="2"/>
  <c r="S52" i="2"/>
  <c r="R51" i="2"/>
  <c r="Q50" i="2"/>
  <c r="S48" i="2"/>
  <c r="R47" i="2"/>
  <c r="Q46" i="2"/>
  <c r="S44" i="2"/>
  <c r="R43" i="2"/>
  <c r="Q42" i="2"/>
  <c r="S40" i="2"/>
  <c r="R39" i="2"/>
  <c r="Q38" i="2"/>
  <c r="S31" i="2"/>
  <c r="R30" i="2"/>
  <c r="Q29" i="2"/>
  <c r="S27" i="2"/>
  <c r="R26" i="2"/>
  <c r="Q25" i="2"/>
  <c r="S23" i="2"/>
  <c r="R22" i="2"/>
  <c r="Q21" i="2"/>
  <c r="S19" i="2"/>
  <c r="R17" i="2"/>
  <c r="Q16" i="2"/>
  <c r="S14" i="2"/>
  <c r="R13" i="2"/>
  <c r="Q12" i="2"/>
  <c r="S10" i="2"/>
  <c r="R9" i="2"/>
  <c r="Q8" i="2"/>
  <c r="S6" i="2"/>
  <c r="U63" i="2"/>
  <c r="T62" i="2"/>
  <c r="V60" i="2"/>
  <c r="U59" i="2"/>
  <c r="T58" i="2"/>
  <c r="V56" i="2"/>
  <c r="U55" i="2"/>
  <c r="T54" i="2"/>
  <c r="V52" i="2"/>
  <c r="U51" i="2"/>
  <c r="T50" i="2"/>
  <c r="V48" i="2"/>
  <c r="U47" i="2"/>
  <c r="T46" i="2"/>
  <c r="V44" i="2"/>
  <c r="U43" i="2"/>
  <c r="T42" i="2"/>
  <c r="V40" i="2"/>
  <c r="U39" i="2"/>
  <c r="T32" i="2"/>
  <c r="V30" i="2"/>
  <c r="U29" i="2"/>
  <c r="T28" i="2"/>
  <c r="V26" i="2"/>
  <c r="U25" i="2"/>
  <c r="T24" i="2"/>
  <c r="V22" i="2"/>
  <c r="U21" i="2"/>
  <c r="T20" i="2"/>
  <c r="V17" i="2"/>
  <c r="U16" i="2"/>
  <c r="T15" i="2"/>
  <c r="V13" i="2"/>
  <c r="U12" i="2"/>
  <c r="T11" i="2"/>
  <c r="V9" i="2"/>
  <c r="U8" i="2"/>
  <c r="T7" i="2"/>
  <c r="P64" i="2"/>
  <c r="U64" i="2"/>
  <c r="V43" i="2"/>
  <c r="T41" i="2"/>
  <c r="V29" i="2"/>
  <c r="V25" i="2"/>
  <c r="V21" i="2"/>
  <c r="T19" i="2"/>
  <c r="V12" i="2"/>
  <c r="V8" i="2"/>
  <c r="V64" i="2"/>
  <c r="AI7" i="2"/>
  <c r="AV54" i="4"/>
  <c r="I53" i="4"/>
  <c r="AT50" i="4"/>
  <c r="AL49" i="4"/>
  <c r="I48" i="4"/>
  <c r="E46" i="4"/>
  <c r="I45" i="4"/>
  <c r="AL44" i="4"/>
  <c r="AT43" i="4"/>
  <c r="I43" i="4"/>
  <c r="AL42" i="4"/>
  <c r="AH27" i="4"/>
  <c r="AG6" i="4"/>
  <c r="AF54" i="4"/>
  <c r="AT51" i="4"/>
  <c r="AL50" i="4"/>
  <c r="I49" i="4"/>
  <c r="AT46" i="4"/>
  <c r="AR45" i="4"/>
  <c r="E45" i="4"/>
  <c r="AH44" i="4"/>
  <c r="AP43" i="4"/>
  <c r="E43" i="4"/>
  <c r="AH42" i="4"/>
  <c r="AG26" i="4"/>
  <c r="AN55" i="4"/>
  <c r="AL53" i="4"/>
  <c r="I51" i="4"/>
  <c r="AT49" i="4"/>
  <c r="AL48" i="4"/>
  <c r="J46" i="4"/>
  <c r="AH45" i="4"/>
  <c r="AP44" i="4"/>
  <c r="E44" i="4"/>
  <c r="AH43" i="4"/>
  <c r="AP42" i="4"/>
  <c r="E42" i="4"/>
  <c r="AH21" i="4"/>
  <c r="AL51" i="4"/>
  <c r="AM45" i="4"/>
  <c r="AT42" i="4"/>
  <c r="I50" i="4"/>
  <c r="AT44" i="4"/>
  <c r="I42" i="4"/>
  <c r="AF23" i="4"/>
  <c r="AT53" i="4"/>
  <c r="AL43" i="4"/>
  <c r="AF56" i="4"/>
  <c r="AT48" i="4"/>
  <c r="I44" i="4"/>
  <c r="AL46" i="4"/>
  <c r="J56" i="4"/>
  <c r="AM55" i="4"/>
  <c r="AU54" i="4"/>
  <c r="J54" i="4"/>
  <c r="AM53" i="4"/>
  <c r="AU51" i="4"/>
  <c r="J51" i="4"/>
  <c r="AM50" i="4"/>
  <c r="AU49" i="4"/>
  <c r="J49" i="4"/>
  <c r="AM48" i="4"/>
  <c r="AU46" i="4"/>
  <c r="AP65" i="4"/>
  <c r="AJ63" i="4"/>
  <c r="I61" i="4"/>
  <c r="AL60" i="4"/>
  <c r="AT59" i="4"/>
  <c r="I59" i="4"/>
  <c r="AL58" i="4"/>
  <c r="AT56" i="4"/>
  <c r="I56" i="4"/>
  <c r="AL55" i="4"/>
  <c r="AT54" i="4"/>
  <c r="I54" i="4"/>
  <c r="AS54" i="4"/>
  <c r="H54" i="4"/>
  <c r="AK53" i="4"/>
  <c r="AS51" i="4"/>
  <c r="H51" i="4"/>
  <c r="AK50" i="4"/>
  <c r="AS49" i="4"/>
  <c r="H49" i="4"/>
  <c r="AK48" i="4"/>
  <c r="AS46" i="4"/>
  <c r="H46" i="4"/>
  <c r="AK45" i="4"/>
  <c r="AF22" i="4"/>
  <c r="F42" i="4"/>
  <c r="AQ42" i="4"/>
  <c r="AI43" i="4"/>
  <c r="F44" i="4"/>
  <c r="AQ44" i="4"/>
  <c r="AI45" i="4"/>
  <c r="AF46" i="4"/>
  <c r="AN48" i="4"/>
  <c r="AV49" i="4"/>
  <c r="AF51" i="4"/>
  <c r="AN53" i="4"/>
  <c r="AR55" i="4"/>
  <c r="AJ59" i="4"/>
  <c r="E64" i="4"/>
  <c r="AF21" i="4"/>
  <c r="AG28" i="4"/>
  <c r="AN42" i="4"/>
  <c r="AF43" i="4"/>
  <c r="AV43" i="4"/>
  <c r="AN44" i="4"/>
  <c r="AF45" i="4"/>
  <c r="G46" i="4"/>
  <c r="AH48" i="4"/>
  <c r="AP49" i="4"/>
  <c r="E51" i="4"/>
  <c r="AH53" i="4"/>
  <c r="AF55" i="4"/>
  <c r="AV58" i="4"/>
  <c r="AV61" i="4"/>
  <c r="AV59" i="4"/>
  <c r="AH22" i="4"/>
  <c r="H42" i="4"/>
  <c r="AS42" i="4"/>
  <c r="AK43" i="4"/>
  <c r="H44" i="4"/>
  <c r="AS44" i="4"/>
  <c r="AL45" i="4"/>
  <c r="AJ46" i="4"/>
  <c r="AR48" i="4"/>
  <c r="G50" i="4"/>
  <c r="AJ51" i="4"/>
  <c r="AR53" i="4"/>
  <c r="F56" i="4"/>
  <c r="AI55" i="4"/>
  <c r="AQ54" i="4"/>
  <c r="F54" i="4"/>
  <c r="AI53" i="4"/>
  <c r="AQ51" i="4"/>
  <c r="F51" i="4"/>
  <c r="AI50" i="4"/>
  <c r="AQ49" i="4"/>
  <c r="F49" i="4"/>
  <c r="AI48" i="4"/>
  <c r="AQ46" i="4"/>
  <c r="E65" i="4"/>
  <c r="G63" i="4"/>
  <c r="E61" i="4"/>
  <c r="AH60" i="4"/>
  <c r="AP59" i="4"/>
  <c r="E59" i="4"/>
  <c r="AH58" i="4"/>
  <c r="AP56" i="4"/>
  <c r="E56" i="4"/>
  <c r="AH55" i="4"/>
  <c r="AP54" i="4"/>
  <c r="AG55" i="4"/>
  <c r="AO54" i="4"/>
  <c r="AW53" i="4"/>
  <c r="AG53" i="4"/>
  <c r="AO51" i="4"/>
  <c r="AW50" i="4"/>
  <c r="AG50" i="4"/>
  <c r="AO49" i="4"/>
  <c r="AW48" i="4"/>
  <c r="AG48" i="4"/>
  <c r="AO46" i="4"/>
  <c r="AW45" i="4"/>
  <c r="AF59" i="4"/>
  <c r="AG23" i="4"/>
  <c r="J42" i="4"/>
  <c r="AU42" i="4"/>
  <c r="AM43" i="4"/>
  <c r="J44" i="4"/>
  <c r="AU44" i="4"/>
  <c r="AN45" i="4"/>
  <c r="AN46" i="4"/>
  <c r="AV48" i="4"/>
  <c r="AF50" i="4"/>
  <c r="AN51" i="4"/>
  <c r="AV53" i="4"/>
  <c r="AJ56" i="4"/>
  <c r="G60" i="4"/>
  <c r="AV56" i="4"/>
  <c r="AG22" i="4"/>
  <c r="G42" i="4"/>
  <c r="AR42" i="4"/>
  <c r="AJ43" i="4"/>
  <c r="G44" i="4"/>
  <c r="AR44" i="4"/>
  <c r="AJ45" i="4"/>
  <c r="AH46" i="4"/>
  <c r="AP48" i="4"/>
  <c r="E50" i="4"/>
  <c r="AH51" i="4"/>
  <c r="AP53" i="4"/>
  <c r="AV55" i="4"/>
  <c r="AN59" i="4"/>
  <c r="AP64" i="4"/>
  <c r="AG61" i="4"/>
  <c r="AF26" i="4"/>
  <c r="AG42" i="4"/>
  <c r="AW42" i="4"/>
  <c r="AO43" i="4"/>
  <c r="AG44" i="4"/>
  <c r="AW44" i="4"/>
  <c r="AQ45" i="4"/>
  <c r="AR46" i="4"/>
  <c r="G49" i="4"/>
  <c r="AJ50" i="4"/>
  <c r="AR51" i="4"/>
  <c r="G54" i="4"/>
  <c r="AR56" i="4"/>
  <c r="AJ60" i="4"/>
  <c r="AK55" i="4"/>
  <c r="H56" i="4"/>
  <c r="AS56" i="4"/>
  <c r="AK58" i="4"/>
  <c r="AU55" i="4"/>
  <c r="J55" i="4"/>
  <c r="AM54" i="4"/>
  <c r="AU53" i="4"/>
  <c r="J53" i="4"/>
  <c r="AM51" i="4"/>
  <c r="AU50" i="4"/>
  <c r="J50" i="4"/>
  <c r="AM49" i="4"/>
  <c r="AU48" i="4"/>
  <c r="J48" i="4"/>
  <c r="AM46" i="4"/>
  <c r="AH64" i="4"/>
  <c r="AR61" i="4"/>
  <c r="AT60" i="4"/>
  <c r="I60" i="4"/>
  <c r="AL59" i="4"/>
  <c r="AT58" i="4"/>
  <c r="I58" i="4"/>
  <c r="AL56" i="4"/>
  <c r="AT55" i="4"/>
  <c r="I55" i="4"/>
  <c r="AL54" i="4"/>
  <c r="H55" i="4"/>
  <c r="AK54" i="4"/>
  <c r="AS53" i="4"/>
  <c r="H53" i="4"/>
  <c r="AK51" i="4"/>
  <c r="AS50" i="4"/>
  <c r="H50" i="4"/>
  <c r="AK49" i="4"/>
  <c r="AS48" i="4"/>
  <c r="H48" i="4"/>
  <c r="AK46" i="4"/>
  <c r="AS45" i="4"/>
  <c r="AN63" i="4"/>
  <c r="AH26" i="4"/>
  <c r="AI42" i="4"/>
  <c r="F43" i="4"/>
  <c r="AQ43" i="4"/>
  <c r="AI44" i="4"/>
  <c r="F45" i="4"/>
  <c r="AT45" i="4"/>
  <c r="AV46" i="4"/>
  <c r="AF49" i="4"/>
  <c r="AN50" i="4"/>
  <c r="AV51" i="4"/>
  <c r="AJ54" i="4"/>
  <c r="G58" i="4"/>
  <c r="AR60" i="4"/>
  <c r="AN60" i="4"/>
  <c r="AH23" i="4"/>
  <c r="AF42" i="4"/>
  <c r="AV42" i="4"/>
  <c r="AN43" i="4"/>
  <c r="AF44" i="4"/>
  <c r="AV44" i="4"/>
  <c r="AP45" i="4"/>
  <c r="AP46" i="4"/>
  <c r="E49" i="4"/>
  <c r="AH50" i="4"/>
  <c r="AP51" i="4"/>
  <c r="E54" i="4"/>
  <c r="AN56" i="4"/>
  <c r="AF60" i="4"/>
  <c r="AT65" i="4"/>
  <c r="AF6" i="4"/>
  <c r="AG27" i="4"/>
  <c r="AK42" i="4"/>
  <c r="H43" i="4"/>
  <c r="AS43" i="4"/>
  <c r="AK44" i="4"/>
  <c r="H45" i="4"/>
  <c r="AV45" i="4"/>
  <c r="G48" i="4"/>
  <c r="AJ49" i="4"/>
  <c r="AR50" i="4"/>
  <c r="G53" i="4"/>
  <c r="AR54" i="4"/>
  <c r="AJ58" i="4"/>
  <c r="G61" i="4"/>
  <c r="AO55" i="4"/>
  <c r="AG56" i="4"/>
  <c r="AW56" i="4"/>
  <c r="AO58" i="4"/>
  <c r="AQ55" i="4"/>
  <c r="F55" i="4"/>
  <c r="AI51" i="4"/>
  <c r="AQ48" i="4"/>
  <c r="AJ61" i="4"/>
  <c r="AP58" i="4"/>
  <c r="E55" i="4"/>
  <c r="AO53" i="4"/>
  <c r="AW49" i="4"/>
  <c r="AG46" i="4"/>
  <c r="AM42" i="4"/>
  <c r="J45" i="4"/>
  <c r="AV50" i="4"/>
  <c r="AN61" i="4"/>
  <c r="G43" i="4"/>
  <c r="AU45" i="4"/>
  <c r="E53" i="4"/>
  <c r="AN58" i="4"/>
  <c r="AG43" i="4"/>
  <c r="I46" i="4"/>
  <c r="AJ53" i="4"/>
  <c r="AR59" i="4"/>
  <c r="AW55" i="4"/>
  <c r="AG58" i="4"/>
  <c r="AG59" i="4"/>
  <c r="AW59" i="4"/>
  <c r="AO60" i="4"/>
  <c r="AH61" i="4"/>
  <c r="AP63" i="4"/>
  <c r="AI56" i="4"/>
  <c r="F58" i="4"/>
  <c r="AQ58" i="4"/>
  <c r="AI59" i="4"/>
  <c r="F60" i="4"/>
  <c r="AQ60" i="4"/>
  <c r="AL61" i="4"/>
  <c r="AT63" i="4"/>
  <c r="AI61" i="4"/>
  <c r="F63" i="4"/>
  <c r="AQ63" i="4"/>
  <c r="AI64" i="4"/>
  <c r="F65" i="4"/>
  <c r="AQ65" i="4"/>
  <c r="AF64" i="4"/>
  <c r="AV64" i="4"/>
  <c r="AN65" i="4"/>
  <c r="AO61" i="4"/>
  <c r="AG63" i="4"/>
  <c r="AW63" i="4"/>
  <c r="AO64" i="4"/>
  <c r="AG65" i="4"/>
  <c r="AR63" i="4"/>
  <c r="AO50" i="4"/>
  <c r="AF28" i="4"/>
  <c r="AN49" i="4"/>
  <c r="AJ42" i="4"/>
  <c r="AP50" i="4"/>
  <c r="AG45" i="4"/>
  <c r="G59" i="4"/>
  <c r="H58" i="4"/>
  <c r="AK60" i="4"/>
  <c r="AH63" i="4"/>
  <c r="AU56" i="4"/>
  <c r="AU59" i="4"/>
  <c r="AL63" i="4"/>
  <c r="AU61" i="4"/>
  <c r="AU64" i="4"/>
  <c r="G64" i="4"/>
  <c r="AJ65" i="4"/>
  <c r="AS63" i="4"/>
  <c r="H65" i="4"/>
  <c r="AI54" i="4"/>
  <c r="AQ50" i="4"/>
  <c r="F48" i="4"/>
  <c r="AP60" i="4"/>
  <c r="E58" i="4"/>
  <c r="AH54" i="4"/>
  <c r="AW51" i="4"/>
  <c r="AG49" i="4"/>
  <c r="AO45" i="4"/>
  <c r="J43" i="4"/>
  <c r="F46" i="4"/>
  <c r="AF53" i="4"/>
  <c r="AW65" i="4"/>
  <c r="AR43" i="4"/>
  <c r="E48" i="4"/>
  <c r="AN54" i="4"/>
  <c r="AG21" i="4"/>
  <c r="AW43" i="4"/>
  <c r="AJ48" i="4"/>
  <c r="AJ55" i="4"/>
  <c r="AF63" i="4"/>
  <c r="AK56" i="4"/>
  <c r="AS58" i="4"/>
  <c r="AK59" i="4"/>
  <c r="H60" i="4"/>
  <c r="AS60" i="4"/>
  <c r="AP61" i="4"/>
  <c r="I64" i="4"/>
  <c r="AM56" i="4"/>
  <c r="J58" i="4"/>
  <c r="AU58" i="4"/>
  <c r="AM59" i="4"/>
  <c r="J60" i="4"/>
  <c r="AU60" i="4"/>
  <c r="AT61" i="4"/>
  <c r="AL64" i="4"/>
  <c r="AM61" i="4"/>
  <c r="J63" i="4"/>
  <c r="AU63" i="4"/>
  <c r="AM64" i="4"/>
  <c r="J65" i="4"/>
  <c r="AU65" i="4"/>
  <c r="AJ64" i="4"/>
  <c r="G65" i="4"/>
  <c r="AR65" i="4"/>
  <c r="AS61" i="4"/>
  <c r="AK63" i="4"/>
  <c r="H64" i="4"/>
  <c r="AS64" i="4"/>
  <c r="AK65" i="4"/>
  <c r="AG54" i="4"/>
  <c r="AO42" i="4"/>
  <c r="AS59" i="4"/>
  <c r="J59" i="4"/>
  <c r="AM63" i="4"/>
  <c r="AK61" i="4"/>
  <c r="AS65" i="4"/>
  <c r="AQ53" i="4"/>
  <c r="F50" i="4"/>
  <c r="AI46" i="4"/>
  <c r="E60" i="4"/>
  <c r="AH56" i="4"/>
  <c r="AW54" i="4"/>
  <c r="AG51" i="4"/>
  <c r="AO48" i="4"/>
  <c r="AH6" i="4"/>
  <c r="AU43" i="4"/>
  <c r="AF48" i="4"/>
  <c r="G55" i="4"/>
  <c r="AF27" i="4"/>
  <c r="AJ44" i="4"/>
  <c r="AH49" i="4"/>
  <c r="AF58" i="4"/>
  <c r="AH28" i="4"/>
  <c r="AO44" i="4"/>
  <c r="AR49" i="4"/>
  <c r="G56" i="4"/>
  <c r="AH65" i="4"/>
  <c r="AO56" i="4"/>
  <c r="AW58" i="4"/>
  <c r="AO59" i="4"/>
  <c r="AG60" i="4"/>
  <c r="AW60" i="4"/>
  <c r="E63" i="4"/>
  <c r="AT64" i="4"/>
  <c r="AQ56" i="4"/>
  <c r="AI58" i="4"/>
  <c r="F59" i="4"/>
  <c r="AQ59" i="4"/>
  <c r="AI60" i="4"/>
  <c r="F61" i="4"/>
  <c r="I63" i="4"/>
  <c r="I65" i="4"/>
  <c r="AQ61" i="4"/>
  <c r="AI63" i="4"/>
  <c r="F64" i="4"/>
  <c r="AQ64" i="4"/>
  <c r="AI65" i="4"/>
  <c r="AV63" i="4"/>
  <c r="AN64" i="4"/>
  <c r="AF65" i="4"/>
  <c r="AV65" i="4"/>
  <c r="AW61" i="4"/>
  <c r="AO63" i="4"/>
  <c r="AG64" i="4"/>
  <c r="AW64" i="4"/>
  <c r="AO65" i="4"/>
  <c r="F53" i="4"/>
  <c r="AI49" i="4"/>
  <c r="AH59" i="4"/>
  <c r="AP55" i="4"/>
  <c r="AW46" i="4"/>
  <c r="AM44" i="4"/>
  <c r="AR58" i="4"/>
  <c r="G45" i="4"/>
  <c r="AV60" i="4"/>
  <c r="G51" i="4"/>
  <c r="AS55" i="4"/>
  <c r="H59" i="4"/>
  <c r="H61" i="4"/>
  <c r="AL65" i="4"/>
  <c r="AM58" i="4"/>
  <c r="AM60" i="4"/>
  <c r="AF61" i="4"/>
  <c r="J61" i="4"/>
  <c r="J64" i="4"/>
  <c r="AM65" i="4"/>
  <c r="AR64" i="4"/>
  <c r="H63" i="4"/>
  <c r="AK64" i="4"/>
  <c r="AS32" i="4"/>
  <c r="H32" i="4"/>
  <c r="AK62" i="4"/>
  <c r="AS57" i="4"/>
  <c r="H57" i="4"/>
  <c r="AJ32" i="4"/>
  <c r="AR62" i="4"/>
  <c r="G62" i="4"/>
  <c r="AJ57" i="4"/>
  <c r="AU32" i="4"/>
  <c r="J32" i="4"/>
  <c r="AM62" i="4"/>
  <c r="AU57" i="4"/>
  <c r="J57" i="4"/>
  <c r="AL32" i="4"/>
  <c r="AT62" i="4"/>
  <c r="I62" i="4"/>
  <c r="AL57" i="4"/>
  <c r="AS52" i="4"/>
  <c r="H52" i="4"/>
  <c r="AK41" i="4"/>
  <c r="AS40" i="4"/>
  <c r="H40" i="4"/>
  <c r="AJ52" i="4"/>
  <c r="AR41" i="4"/>
  <c r="G41" i="4"/>
  <c r="AQ52" i="4"/>
  <c r="F52" i="4"/>
  <c r="AI41" i="4"/>
  <c r="AQ40" i="4"/>
  <c r="F40" i="4"/>
  <c r="AI39" i="4"/>
  <c r="AT52" i="4"/>
  <c r="I52" i="4"/>
  <c r="AL41" i="4"/>
  <c r="AT40" i="4"/>
  <c r="AN40" i="4"/>
  <c r="AJ39" i="4"/>
  <c r="AN38" i="4"/>
  <c r="AV31" i="4"/>
  <c r="AF31" i="4"/>
  <c r="AN30" i="4"/>
  <c r="AV28" i="4"/>
  <c r="G28" i="4"/>
  <c r="AJ27" i="4"/>
  <c r="AN26" i="4"/>
  <c r="AR25" i="4"/>
  <c r="G25" i="4"/>
  <c r="AJ23" i="4"/>
  <c r="AN22" i="4"/>
  <c r="AR21" i="4"/>
  <c r="AV20" i="4"/>
  <c r="AF20" i="4"/>
  <c r="AN18" i="4"/>
  <c r="AV17" i="4"/>
  <c r="AF17" i="4"/>
  <c r="AN16" i="4"/>
  <c r="AV15" i="4"/>
  <c r="AN39" i="4"/>
  <c r="AQ38" i="4"/>
  <c r="F38" i="4"/>
  <c r="AI31" i="4"/>
  <c r="AQ30" i="4"/>
  <c r="F30" i="4"/>
  <c r="AI28" i="4"/>
  <c r="AQ27" i="4"/>
  <c r="F27" i="4"/>
  <c r="AI26" i="4"/>
  <c r="AQ25" i="4"/>
  <c r="F25" i="4"/>
  <c r="AI23" i="4"/>
  <c r="AQ22" i="4"/>
  <c r="F22" i="4"/>
  <c r="AI21" i="4"/>
  <c r="AQ20" i="4"/>
  <c r="F20" i="4"/>
  <c r="AI18" i="4"/>
  <c r="AQ17" i="4"/>
  <c r="F17" i="4"/>
  <c r="AI16" i="4"/>
  <c r="AQ15" i="4"/>
  <c r="AR39" i="4"/>
  <c r="AT38" i="4"/>
  <c r="I38" i="4"/>
  <c r="AL31" i="4"/>
  <c r="AT30" i="4"/>
  <c r="I30" i="4"/>
  <c r="AL28" i="4"/>
  <c r="AP27" i="4"/>
  <c r="AT26" i="4"/>
  <c r="E26" i="4"/>
  <c r="AH25" i="4"/>
  <c r="AP23" i="4"/>
  <c r="AT22" i="4"/>
  <c r="E22" i="4"/>
  <c r="I21" i="4"/>
  <c r="AL20" i="4"/>
  <c r="AT18" i="4"/>
  <c r="I18" i="4"/>
  <c r="AL17" i="4"/>
  <c r="AP39" i="4"/>
  <c r="AS38" i="4"/>
  <c r="H38" i="4"/>
  <c r="AK31" i="4"/>
  <c r="AS30" i="4"/>
  <c r="H30" i="4"/>
  <c r="AK28" i="4"/>
  <c r="AO27" i="4"/>
  <c r="AS26" i="4"/>
  <c r="AW25" i="4"/>
  <c r="AG25" i="4"/>
  <c r="AO23" i="4"/>
  <c r="AS22" i="4"/>
  <c r="AW21" i="4"/>
  <c r="H21" i="4"/>
  <c r="AK20" i="4"/>
  <c r="AS18" i="4"/>
  <c r="H18" i="4"/>
  <c r="AK17" i="4"/>
  <c r="AS16" i="4"/>
  <c r="AT16" i="4"/>
  <c r="AJ15" i="4"/>
  <c r="AR13" i="4"/>
  <c r="G13" i="4"/>
  <c r="AJ12" i="4"/>
  <c r="AR11" i="4"/>
  <c r="G11" i="4"/>
  <c r="AJ10" i="4"/>
  <c r="AR9" i="4"/>
  <c r="G9" i="4"/>
  <c r="AJ8" i="4"/>
  <c r="AR7" i="4"/>
  <c r="G7" i="4"/>
  <c r="AJ6" i="4"/>
  <c r="AN5" i="4"/>
  <c r="AP16" i="4"/>
  <c r="AI15" i="4"/>
  <c r="AQ13" i="4"/>
  <c r="F13" i="4"/>
  <c r="AI12" i="4"/>
  <c r="AQ11" i="4"/>
  <c r="F11" i="4"/>
  <c r="AI10" i="4"/>
  <c r="AQ9" i="4"/>
  <c r="F9" i="4"/>
  <c r="AI8" i="4"/>
  <c r="AQ7" i="4"/>
  <c r="F7" i="4"/>
  <c r="AI6" i="4"/>
  <c r="AQ5" i="4"/>
  <c r="F5" i="4"/>
  <c r="AR15" i="4"/>
  <c r="E15" i="4"/>
  <c r="AH13" i="4"/>
  <c r="AP12" i="4"/>
  <c r="E12" i="4"/>
  <c r="AH11" i="4"/>
  <c r="AP10" i="4"/>
  <c r="E10" i="4"/>
  <c r="AH9" i="4"/>
  <c r="AP8" i="4"/>
  <c r="E8" i="4"/>
  <c r="AH7" i="4"/>
  <c r="AP6" i="4"/>
  <c r="AT5" i="4"/>
  <c r="AK32" i="4"/>
  <c r="AO62" i="4"/>
  <c r="AO57" i="4"/>
  <c r="AR32" i="4"/>
  <c r="AV62" i="4"/>
  <c r="AV57" i="4"/>
  <c r="G57" i="4"/>
  <c r="AI32" i="4"/>
  <c r="AI62" i="4"/>
  <c r="AM57" i="4"/>
  <c r="AP32" i="4"/>
  <c r="AP62" i="4"/>
  <c r="AT57" i="4"/>
  <c r="E57" i="4"/>
  <c r="AW41" i="4"/>
  <c r="H41" i="4"/>
  <c r="AG40" i="4"/>
  <c r="AF52" i="4"/>
  <c r="AJ41" i="4"/>
  <c r="AU52" i="4"/>
  <c r="AU41" i="4"/>
  <c r="F41" i="4"/>
  <c r="J40" i="4"/>
  <c r="J39" i="4"/>
  <c r="AL52" i="4"/>
  <c r="AP41" i="4"/>
  <c r="AP40" i="4"/>
  <c r="AT39" i="4"/>
  <c r="AR38" i="4"/>
  <c r="AR31" i="4"/>
  <c r="AV30" i="4"/>
  <c r="G30" i="4"/>
  <c r="AV27" i="4"/>
  <c r="AV26" i="4"/>
  <c r="AV25" i="4"/>
  <c r="AV23" i="4"/>
  <c r="AV22" i="4"/>
  <c r="AV21" i="4"/>
  <c r="AR20" i="4"/>
  <c r="AV18" i="4"/>
  <c r="G18" i="4"/>
  <c r="G17" i="4"/>
  <c r="AF16" i="4"/>
  <c r="AS39" i="4"/>
  <c r="AM38" i="4"/>
  <c r="AQ31" i="4"/>
  <c r="AU30" i="4"/>
  <c r="AU28" i="4"/>
  <c r="F28" i="4"/>
  <c r="J27" i="4"/>
  <c r="J26" i="4"/>
  <c r="AI25" i="4"/>
  <c r="AM23" i="4"/>
  <c r="AM22" i="4"/>
  <c r="AQ21" i="4"/>
  <c r="AU20" i="4"/>
  <c r="AU18" i="4"/>
  <c r="F18" i="4"/>
  <c r="J17" i="4"/>
  <c r="J16" i="4"/>
  <c r="AF40" i="4"/>
  <c r="G39" i="4"/>
  <c r="E38" i="4"/>
  <c r="I31" i="4"/>
  <c r="AH30" i="4"/>
  <c r="I28" i="4"/>
  <c r="I27" i="4"/>
  <c r="I26" i="4"/>
  <c r="I25" i="4"/>
  <c r="I23" i="4"/>
  <c r="I22" i="4"/>
  <c r="E21" i="4"/>
  <c r="I20" i="4"/>
  <c r="AH18" i="4"/>
  <c r="AH17" i="4"/>
  <c r="AF39" i="4"/>
  <c r="AG38" i="4"/>
  <c r="AG31" i="4"/>
  <c r="AK30" i="4"/>
  <c r="AO28" i="4"/>
  <c r="AK27" i="4"/>
  <c r="AK26" i="4"/>
  <c r="AK25" i="4"/>
  <c r="AK23" i="4"/>
  <c r="AK22" i="4"/>
  <c r="AK21" i="4"/>
  <c r="AG20" i="4"/>
  <c r="AK18" i="4"/>
  <c r="AO17" i="4"/>
  <c r="AO16" i="4"/>
  <c r="AT15" i="4"/>
  <c r="AV13" i="4"/>
  <c r="AV12" i="4"/>
  <c r="G12" i="4"/>
  <c r="AF11" i="4"/>
  <c r="AF10" i="4"/>
  <c r="AJ9" i="4"/>
  <c r="AN8" i="4"/>
  <c r="AN7" i="4"/>
  <c r="AR6" i="4"/>
  <c r="AR5" i="4"/>
  <c r="H16" i="4"/>
  <c r="F15" i="4"/>
  <c r="J13" i="4"/>
  <c r="J12" i="4"/>
  <c r="AI11" i="4"/>
  <c r="AM10" i="4"/>
  <c r="AM9" i="4"/>
  <c r="AQ8" i="4"/>
  <c r="AU7" i="4"/>
  <c r="AU6" i="4"/>
  <c r="F6" i="4"/>
  <c r="J5" i="4"/>
  <c r="AL15" i="4"/>
  <c r="AP13" i="4"/>
  <c r="AT12" i="4"/>
  <c r="AT11" i="4"/>
  <c r="E11" i="4"/>
  <c r="I10" i="4"/>
  <c r="I9" i="4"/>
  <c r="AH8" i="4"/>
  <c r="AL7" i="4"/>
  <c r="AL6" i="4"/>
  <c r="AL5" i="4"/>
  <c r="E17" i="4"/>
  <c r="AK15" i="4"/>
  <c r="AS13" i="4"/>
  <c r="H13" i="4"/>
  <c r="AK12" i="4"/>
  <c r="AS11" i="4"/>
  <c r="H11" i="4"/>
  <c r="AK10" i="4"/>
  <c r="AS9" i="4"/>
  <c r="H9" i="4"/>
  <c r="AK8" i="4"/>
  <c r="AS7" i="4"/>
  <c r="H7" i="4"/>
  <c r="AK6" i="4"/>
  <c r="AO5" i="4"/>
  <c r="AG32" i="4"/>
  <c r="AG62" i="4"/>
  <c r="AK57" i="4"/>
  <c r="AN32" i="4"/>
  <c r="AN62" i="4"/>
  <c r="AR57" i="4"/>
  <c r="AV52" i="4"/>
  <c r="F32" i="4"/>
  <c r="J62" i="4"/>
  <c r="AI57" i="4"/>
  <c r="AH32" i="4"/>
  <c r="AL62" i="4"/>
  <c r="AP57" i="4"/>
  <c r="AO52" i="4"/>
  <c r="AS41" i="4"/>
  <c r="AW40" i="4"/>
  <c r="AW52" i="4"/>
  <c r="G52" i="4"/>
  <c r="AF41" i="4"/>
  <c r="AM52" i="4"/>
  <c r="AQ41" i="4"/>
  <c r="AU40" i="4"/>
  <c r="AU39" i="4"/>
  <c r="F39" i="4"/>
  <c r="AH52" i="4"/>
  <c r="AH41" i="4"/>
  <c r="AL40" i="4"/>
  <c r="AO39" i="4"/>
  <c r="AJ38" i="4"/>
  <c r="AN31" i="4"/>
  <c r="AR30" i="4"/>
  <c r="AR28" i="4"/>
  <c r="AR27" i="4"/>
  <c r="AR26" i="4"/>
  <c r="AN25" i="4"/>
  <c r="AR23" i="4"/>
  <c r="AR22" i="4"/>
  <c r="AN21" i="4"/>
  <c r="AN20" i="4"/>
  <c r="AR18" i="4"/>
  <c r="AR17" i="4"/>
  <c r="AV16" i="4"/>
  <c r="G16" i="4"/>
  <c r="AH39" i="4"/>
  <c r="AI38" i="4"/>
  <c r="AM31" i="4"/>
  <c r="AM30" i="4"/>
  <c r="AQ28" i="4"/>
  <c r="AU27" i="4"/>
  <c r="AU26" i="4"/>
  <c r="F26" i="4"/>
  <c r="J25" i="4"/>
  <c r="J23" i="4"/>
  <c r="AI22" i="4"/>
  <c r="AM21" i="4"/>
  <c r="AM20" i="4"/>
  <c r="AQ18" i="4"/>
  <c r="AU17" i="4"/>
  <c r="AU16" i="4"/>
  <c r="F16" i="4"/>
  <c r="AW39" i="4"/>
  <c r="AP38" i="4"/>
  <c r="AT31" i="4"/>
  <c r="E31" i="4"/>
  <c r="E30" i="4"/>
  <c r="E28" i="4"/>
  <c r="E27" i="4"/>
  <c r="AT25" i="4"/>
  <c r="E25" i="4"/>
  <c r="E23" i="4"/>
  <c r="AT21" i="4"/>
  <c r="AT20" i="4"/>
  <c r="E20" i="4"/>
  <c r="E18" i="4"/>
  <c r="I40" i="4"/>
  <c r="E39" i="4"/>
  <c r="AW31" i="4"/>
  <c r="H31" i="4"/>
  <c r="AG30" i="4"/>
  <c r="H28" i="4"/>
  <c r="H27" i="4"/>
  <c r="AW32" i="4"/>
  <c r="H62" i="4"/>
  <c r="AF32" i="4"/>
  <c r="AN57" i="4"/>
  <c r="AU62" i="4"/>
  <c r="F57" i="4"/>
  <c r="AH62" i="4"/>
  <c r="AK52" i="4"/>
  <c r="AO40" i="4"/>
  <c r="AV41" i="4"/>
  <c r="AI52" i="4"/>
  <c r="AM40" i="4"/>
  <c r="AU38" i="4"/>
  <c r="I41" i="4"/>
  <c r="I39" i="4"/>
  <c r="AJ31" i="4"/>
  <c r="AN28" i="4"/>
  <c r="AJ26" i="4"/>
  <c r="AN23" i="4"/>
  <c r="AJ21" i="4"/>
  <c r="AJ18" i="4"/>
  <c r="AR16" i="4"/>
  <c r="H39" i="4"/>
  <c r="J31" i="4"/>
  <c r="AM28" i="4"/>
  <c r="AQ26" i="4"/>
  <c r="AU23" i="4"/>
  <c r="J22" i="4"/>
  <c r="AI20" i="4"/>
  <c r="AM17" i="4"/>
  <c r="AU15" i="4"/>
  <c r="AL38" i="4"/>
  <c r="AP30" i="4"/>
  <c r="AT27" i="4"/>
  <c r="AP25" i="4"/>
  <c r="AP22" i="4"/>
  <c r="AP20" i="4"/>
  <c r="AT17" i="4"/>
  <c r="AO38" i="4"/>
  <c r="AW30" i="4"/>
  <c r="AW27" i="4"/>
  <c r="H26" i="4"/>
  <c r="AW23" i="4"/>
  <c r="AO22" i="4"/>
  <c r="AW20" i="4"/>
  <c r="AW18" i="4"/>
  <c r="AS17" i="4"/>
  <c r="AK16" i="4"/>
  <c r="AF15" i="4"/>
  <c r="AF13" i="4"/>
  <c r="AV11" i="4"/>
  <c r="AR10" i="4"/>
  <c r="AN9" i="4"/>
  <c r="AF8" i="4"/>
  <c r="AF7" i="4"/>
  <c r="AV5" i="4"/>
  <c r="AS15" i="4"/>
  <c r="AM13" i="4"/>
  <c r="AM12" i="4"/>
  <c r="J11" i="4"/>
  <c r="F10" i="4"/>
  <c r="AU8" i="4"/>
  <c r="AM7" i="4"/>
  <c r="AM6" i="4"/>
  <c r="AI5" i="4"/>
  <c r="AH15" i="4"/>
  <c r="I13" i="4"/>
  <c r="I12" i="4"/>
  <c r="AT10" i="4"/>
  <c r="AP9" i="4"/>
  <c r="AL8" i="4"/>
  <c r="I7" i="4"/>
  <c r="E6" i="4"/>
  <c r="E5" i="4"/>
  <c r="AG15" i="4"/>
  <c r="AK13" i="4"/>
  <c r="AO12" i="4"/>
  <c r="AO11" i="4"/>
  <c r="AS10" i="4"/>
  <c r="AW9" i="4"/>
  <c r="AW8" i="4"/>
  <c r="H8" i="4"/>
  <c r="AG7" i="4"/>
  <c r="AO32" i="4"/>
  <c r="AW57" i="4"/>
  <c r="G32" i="4"/>
  <c r="AF57" i="4"/>
  <c r="AQ62" i="4"/>
  <c r="AT32" i="4"/>
  <c r="E62" i="4"/>
  <c r="AG52" i="4"/>
  <c r="AK40" i="4"/>
  <c r="AN41" i="4"/>
  <c r="J52" i="4"/>
  <c r="AI40" i="4"/>
  <c r="AP52" i="4"/>
  <c r="E41" i="4"/>
  <c r="AW38" i="4"/>
  <c r="G31" i="4"/>
  <c r="AJ28" i="4"/>
  <c r="G26" i="4"/>
  <c r="G23" i="4"/>
  <c r="G21" i="4"/>
  <c r="AF18" i="4"/>
  <c r="AJ16" i="4"/>
  <c r="AV38" i="4"/>
  <c r="F31" i="4"/>
  <c r="J28" i="4"/>
  <c r="AM26" i="4"/>
  <c r="AQ23" i="4"/>
  <c r="AU21" i="4"/>
  <c r="J20" i="4"/>
  <c r="AI17" i="4"/>
  <c r="AM15" i="4"/>
  <c r="AH38" i="4"/>
  <c r="AL30" i="4"/>
  <c r="AL27" i="4"/>
  <c r="AL25" i="4"/>
  <c r="AL22" i="4"/>
  <c r="AH20" i="4"/>
  <c r="AP17" i="4"/>
  <c r="AK38" i="4"/>
  <c r="AO30" i="4"/>
  <c r="AS27" i="4"/>
  <c r="AS25" i="4"/>
  <c r="AS23" i="4"/>
  <c r="H22" i="4"/>
  <c r="AS20" i="4"/>
  <c r="AO18" i="4"/>
  <c r="AG17" i="4"/>
  <c r="AG16" i="4"/>
  <c r="G15" i="4"/>
  <c r="AR12" i="4"/>
  <c r="AN11" i="4"/>
  <c r="AN10" i="4"/>
  <c r="AF9" i="4"/>
  <c r="G8" i="4"/>
  <c r="AV6" i="4"/>
  <c r="AJ5" i="4"/>
  <c r="AN15" i="4"/>
  <c r="AI13" i="4"/>
  <c r="F12" i="4"/>
  <c r="AU10" i="4"/>
  <c r="AU9" i="4"/>
  <c r="AM8" i="4"/>
  <c r="AI7" i="4"/>
  <c r="J6" i="4"/>
  <c r="I17" i="4"/>
  <c r="I15" i="4"/>
  <c r="E13" i="4"/>
  <c r="AP11" i="4"/>
  <c r="AL10" i="4"/>
  <c r="AL9" i="4"/>
  <c r="I8" i="4"/>
  <c r="E7" i="4"/>
  <c r="AP5" i="4"/>
  <c r="AH16" i="4"/>
  <c r="H15" i="4"/>
  <c r="AG13" i="4"/>
  <c r="AG12" i="4"/>
  <c r="AK11" i="4"/>
  <c r="AO10" i="4"/>
  <c r="AO9" i="4"/>
  <c r="AS8" i="4"/>
  <c r="AW7" i="4"/>
  <c r="AW6" i="4"/>
  <c r="AW5" i="4"/>
  <c r="H5" i="4"/>
  <c r="AW62" i="4"/>
  <c r="AG57" i="4"/>
  <c r="AJ62" i="4"/>
  <c r="AQ32" i="4"/>
  <c r="F62" i="4"/>
  <c r="I32" i="4"/>
  <c r="AH57" i="4"/>
  <c r="AO41" i="4"/>
  <c r="AR52" i="4"/>
  <c r="AV40" i="4"/>
  <c r="AM41" i="4"/>
  <c r="AQ39" i="4"/>
  <c r="E52" i="4"/>
  <c r="AH40" i="4"/>
  <c r="AF38" i="4"/>
  <c r="AJ30" i="4"/>
  <c r="AN27" i="4"/>
  <c r="AJ25" i="4"/>
  <c r="AJ22" i="4"/>
  <c r="AJ20" i="4"/>
  <c r="AN17" i="4"/>
  <c r="AJ40" i="4"/>
  <c r="J38" i="4"/>
  <c r="AI30" i="4"/>
  <c r="AM27" i="4"/>
  <c r="AU25" i="4"/>
  <c r="F23" i="4"/>
  <c r="J21" i="4"/>
  <c r="AM18" i="4"/>
  <c r="AQ16" i="4"/>
  <c r="AL39" i="4"/>
  <c r="AP31" i="4"/>
  <c r="AT28" i="4"/>
  <c r="AP26" i="4"/>
  <c r="AT23" i="4"/>
  <c r="AP21" i="4"/>
  <c r="AP18" i="4"/>
  <c r="AV39" i="4"/>
  <c r="AS31" i="4"/>
  <c r="AW28" i="4"/>
  <c r="AW26" i="4"/>
  <c r="AO25" i="4"/>
  <c r="H23" i="4"/>
  <c r="AS21" i="4"/>
  <c r="AO20" i="4"/>
  <c r="AG18" i="4"/>
  <c r="H17" i="4"/>
  <c r="I16" i="4"/>
  <c r="AN13" i="4"/>
  <c r="AN12" i="4"/>
  <c r="AJ11" i="4"/>
  <c r="G10" i="4"/>
  <c r="AV8" i="4"/>
  <c r="AV7" i="4"/>
  <c r="AN6" i="4"/>
  <c r="AF5" i="4"/>
  <c r="J15" i="4"/>
  <c r="AU12" i="4"/>
  <c r="AU11" i="4"/>
  <c r="AQ10" i="4"/>
  <c r="AI9" i="4"/>
  <c r="J8" i="4"/>
  <c r="J7" i="4"/>
  <c r="AU5" i="4"/>
  <c r="AL16" i="4"/>
  <c r="AT13" i="4"/>
  <c r="AL12" i="4"/>
  <c r="AL11" i="4"/>
  <c r="AH10" i="4"/>
  <c r="E9" i="4"/>
  <c r="AT7" i="4"/>
  <c r="AT6" i="4"/>
  <c r="AH5" i="4"/>
  <c r="AW15" i="4"/>
  <c r="AW13" i="4"/>
  <c r="AW12" i="4"/>
  <c r="H12" i="4"/>
  <c r="AG11" i="4"/>
  <c r="AG10" i="4"/>
  <c r="AK9" i="4"/>
  <c r="AO8" i="4"/>
  <c r="AO7" i="4"/>
  <c r="AS6" i="4"/>
  <c r="AS62" i="4"/>
  <c r="AV32" i="4"/>
  <c r="AF62" i="4"/>
  <c r="AM32" i="4"/>
  <c r="AQ57" i="4"/>
  <c r="E32" i="4"/>
  <c r="I57" i="4"/>
  <c r="AG41" i="4"/>
  <c r="AN52" i="4"/>
  <c r="AR40" i="4"/>
  <c r="J41" i="4"/>
  <c r="AM39" i="4"/>
  <c r="AT41" i="4"/>
  <c r="G40" i="4"/>
  <c r="G38" i="4"/>
  <c r="AF30" i="4"/>
  <c r="G27" i="4"/>
  <c r="AF25" i="4"/>
  <c r="G22" i="4"/>
  <c r="G20" i="4"/>
  <c r="AJ17" i="4"/>
  <c r="E40" i="4"/>
  <c r="AU31" i="4"/>
  <c r="J30" i="4"/>
  <c r="AI27" i="4"/>
  <c r="AM25" i="4"/>
  <c r="AU22" i="4"/>
  <c r="F21" i="4"/>
  <c r="J18" i="4"/>
  <c r="AM16" i="4"/>
  <c r="AG39" i="4"/>
  <c r="AH31" i="4"/>
  <c r="AP28" i="4"/>
  <c r="AL26" i="4"/>
  <c r="AL23" i="4"/>
  <c r="AL21" i="4"/>
  <c r="AL18" i="4"/>
  <c r="AK39" i="4"/>
  <c r="AO31" i="4"/>
  <c r="AS28" i="4"/>
  <c r="AO26" i="4"/>
  <c r="H25" i="4"/>
  <c r="AW22" i="4"/>
  <c r="AO21" i="4"/>
  <c r="H20" i="4"/>
  <c r="AW17" i="4"/>
  <c r="AW16" i="4"/>
  <c r="AO15" i="4"/>
  <c r="AJ13" i="4"/>
  <c r="AF12" i="4"/>
  <c r="AV10" i="4"/>
  <c r="AV9" i="4"/>
  <c r="AR8" i="4"/>
  <c r="AJ7" i="4"/>
  <c r="G6" i="4"/>
  <c r="G5" i="4"/>
  <c r="AU13" i="4"/>
  <c r="AQ12" i="4"/>
  <c r="AM11" i="4"/>
  <c r="J10" i="4"/>
  <c r="J9" i="4"/>
  <c r="F8" i="4"/>
  <c r="AQ6" i="4"/>
  <c r="AM5" i="4"/>
  <c r="E16" i="4"/>
  <c r="AT9" i="4"/>
  <c r="I5" i="4"/>
  <c r="AW11" i="4"/>
  <c r="AG8" i="4"/>
  <c r="AS5" i="4"/>
  <c r="AL13" i="4"/>
  <c r="AT8" i="4"/>
  <c r="AP15" i="4"/>
  <c r="AW10" i="4"/>
  <c r="AK7" i="4"/>
  <c r="AK5" i="4"/>
  <c r="AH12" i="4"/>
  <c r="AP7" i="4"/>
  <c r="AO13" i="4"/>
  <c r="H10" i="4"/>
  <c r="AO6" i="4"/>
  <c r="AG5" i="4"/>
  <c r="I11" i="4"/>
  <c r="I6" i="4"/>
  <c r="AS12" i="4"/>
  <c r="AG9" i="4"/>
  <c r="H6" i="4"/>
  <c r="H76" i="7"/>
  <c r="H67" i="7"/>
  <c r="R62" i="7"/>
  <c r="H20" i="7"/>
  <c r="R14" i="7"/>
  <c r="F47" i="4"/>
  <c r="H62" i="7"/>
  <c r="R57" i="7"/>
  <c r="H14" i="7"/>
  <c r="AS47" i="4"/>
  <c r="R34" i="7"/>
  <c r="H34" i="7"/>
  <c r="H30" i="7"/>
  <c r="R25" i="7"/>
  <c r="AJ47" i="4"/>
  <c r="R72" i="7"/>
  <c r="H25" i="7"/>
  <c r="AG47" i="4"/>
  <c r="R76" i="7"/>
  <c r="H72" i="7"/>
  <c r="R67" i="7"/>
  <c r="R20" i="7"/>
  <c r="I47" i="4"/>
  <c r="AO47" i="4"/>
  <c r="AL47" i="4"/>
  <c r="AN47" i="4"/>
  <c r="R30" i="7"/>
  <c r="AF47" i="4"/>
  <c r="H47" i="4"/>
  <c r="E47" i="4"/>
  <c r="G47" i="4"/>
  <c r="H57" i="7"/>
  <c r="AM47" i="4"/>
  <c r="AR47" i="4"/>
  <c r="AK47" i="4"/>
  <c r="AH47" i="4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J47" i="4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V47" i="4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W47" i="4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U47" i="4"/>
  <c r="AT47" i="4"/>
  <c r="AI47" i="4"/>
  <c r="AQ47" i="4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AM61" i="2"/>
  <c r="AM57" i="2"/>
  <c r="AM53" i="2"/>
  <c r="AM49" i="2"/>
  <c r="AM46" i="2"/>
  <c r="AM44" i="2"/>
  <c r="AM42" i="2"/>
  <c r="AA41" i="2"/>
  <c r="AM38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7" i="2"/>
  <c r="AA61" i="2"/>
  <c r="AA57" i="2"/>
  <c r="AA53" i="2"/>
  <c r="AA49" i="2"/>
  <c r="AA46" i="2"/>
  <c r="AA44" i="2"/>
  <c r="AJ42" i="2"/>
  <c r="X41" i="2"/>
  <c r="AP39" i="2"/>
  <c r="AJ38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M64" i="2"/>
  <c r="AM60" i="2"/>
  <c r="AM56" i="2"/>
  <c r="AM52" i="2"/>
  <c r="AM48" i="2"/>
  <c r="AA42" i="2"/>
  <c r="AM39" i="2"/>
  <c r="AG38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7" i="2"/>
  <c r="AF16" i="2"/>
  <c r="AA64" i="2"/>
  <c r="AA60" i="2"/>
  <c r="AA56" i="2"/>
  <c r="AA52" i="2"/>
  <c r="AA48" i="2"/>
  <c r="AP45" i="2"/>
  <c r="AP43" i="2"/>
  <c r="AM63" i="2"/>
  <c r="AM59" i="2"/>
  <c r="AM55" i="2"/>
  <c r="AM51" i="2"/>
  <c r="AM47" i="2"/>
  <c r="AM45" i="2"/>
  <c r="AM43" i="2"/>
  <c r="AM40" i="2"/>
  <c r="AA39" i="2"/>
  <c r="AA38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2" i="2"/>
  <c r="AA63" i="2"/>
  <c r="AA59" i="2"/>
  <c r="AA55" i="2"/>
  <c r="AA51" i="2"/>
  <c r="AA47" i="2"/>
  <c r="AA45" i="2"/>
  <c r="AA43" i="2"/>
  <c r="AP41" i="2"/>
  <c r="AJ40" i="2"/>
  <c r="X39" i="2"/>
  <c r="X38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AM62" i="2"/>
  <c r="AM58" i="2"/>
  <c r="AM54" i="2"/>
  <c r="AM50" i="2"/>
  <c r="AM41" i="2"/>
  <c r="AA40" i="2"/>
  <c r="AA62" i="2"/>
  <c r="AA58" i="2"/>
  <c r="AA54" i="2"/>
  <c r="AA50" i="2"/>
  <c r="AP46" i="2"/>
  <c r="AP44" i="2"/>
  <c r="AP42" i="2"/>
  <c r="AJ41" i="2"/>
  <c r="X40" i="2"/>
  <c r="AP38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X42" i="2"/>
  <c r="AD28" i="2"/>
  <c r="AD20" i="2"/>
  <c r="AD14" i="2"/>
  <c r="AD10" i="2"/>
  <c r="AD6" i="2"/>
  <c r="AC62" i="2"/>
  <c r="AC58" i="2"/>
  <c r="AC54" i="2"/>
  <c r="AC50" i="2"/>
  <c r="AL46" i="2"/>
  <c r="AO43" i="2"/>
  <c r="AO41" i="2"/>
  <c r="AO39" i="2"/>
  <c r="AO32" i="2"/>
  <c r="W31" i="2"/>
  <c r="AC29" i="2"/>
  <c r="AL26" i="2"/>
  <c r="Z25" i="2"/>
  <c r="AL22" i="2"/>
  <c r="Z21" i="2"/>
  <c r="AL17" i="2"/>
  <c r="Z16" i="2"/>
  <c r="W15" i="2"/>
  <c r="W14" i="2"/>
  <c r="W13" i="2"/>
  <c r="W12" i="2"/>
  <c r="W11" i="2"/>
  <c r="W10" i="2"/>
  <c r="W9" i="2"/>
  <c r="W8" i="2"/>
  <c r="W7" i="2"/>
  <c r="W6" i="2"/>
  <c r="W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7" i="2"/>
  <c r="Y16" i="2"/>
  <c r="Y15" i="2"/>
  <c r="Y14" i="2"/>
  <c r="Y13" i="2"/>
  <c r="Y12" i="2"/>
  <c r="Y11" i="2"/>
  <c r="AP40" i="2"/>
  <c r="AD27" i="2"/>
  <c r="AD19" i="2"/>
  <c r="AM13" i="2"/>
  <c r="AM9" i="2"/>
  <c r="AM5" i="2"/>
  <c r="AL61" i="2"/>
  <c r="AL57" i="2"/>
  <c r="AL53" i="2"/>
  <c r="AL49" i="2"/>
  <c r="AC46" i="2"/>
  <c r="AL43" i="2"/>
  <c r="AL41" i="2"/>
  <c r="AL39" i="2"/>
  <c r="AL32" i="2"/>
  <c r="AO30" i="2"/>
  <c r="Z29" i="2"/>
  <c r="AO27" i="2"/>
  <c r="AC26" i="2"/>
  <c r="W25" i="2"/>
  <c r="AO23" i="2"/>
  <c r="AC22" i="2"/>
  <c r="W21" i="2"/>
  <c r="AO19" i="2"/>
  <c r="AC17" i="2"/>
  <c r="W16" i="2"/>
  <c r="AJ39" i="2"/>
  <c r="AD26" i="2"/>
  <c r="AD17" i="2"/>
  <c r="AD13" i="2"/>
  <c r="AD9" i="2"/>
  <c r="AD5" i="2"/>
  <c r="AC61" i="2"/>
  <c r="AC57" i="2"/>
  <c r="AC53" i="2"/>
  <c r="AC49" i="2"/>
  <c r="AO45" i="2"/>
  <c r="AC43" i="2"/>
  <c r="AC41" i="2"/>
  <c r="AC39" i="2"/>
  <c r="AC32" i="2"/>
  <c r="AL30" i="2"/>
  <c r="W29" i="2"/>
  <c r="AL27" i="2"/>
  <c r="Z26" i="2"/>
  <c r="AL23" i="2"/>
  <c r="Z22" i="2"/>
  <c r="AL19" i="2"/>
  <c r="Z17" i="2"/>
  <c r="AO14" i="2"/>
  <c r="AO13" i="2"/>
  <c r="AO12" i="2"/>
  <c r="AO11" i="2"/>
  <c r="AO10" i="2"/>
  <c r="AO9" i="2"/>
  <c r="AO8" i="2"/>
  <c r="AO7" i="2"/>
  <c r="AO6" i="2"/>
  <c r="AO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2" i="2"/>
  <c r="AQ31" i="2"/>
  <c r="AQ30" i="2"/>
  <c r="AQ29" i="2"/>
  <c r="AQ28" i="2"/>
  <c r="AQ27" i="2"/>
  <c r="AQ26" i="2"/>
  <c r="AQ25" i="2"/>
  <c r="AQ24" i="2"/>
  <c r="AQ23" i="2"/>
  <c r="AQ22" i="2"/>
  <c r="AD38" i="2"/>
  <c r="AD25" i="2"/>
  <c r="AM16" i="2"/>
  <c r="AM12" i="2"/>
  <c r="AM8" i="2"/>
  <c r="AL64" i="2"/>
  <c r="AL60" i="2"/>
  <c r="AL56" i="2"/>
  <c r="AL52" i="2"/>
  <c r="AL48" i="2"/>
  <c r="AL45" i="2"/>
  <c r="W43" i="2"/>
  <c r="W41" i="2"/>
  <c r="W39" i="2"/>
  <c r="W32" i="2"/>
  <c r="AC30" i="2"/>
  <c r="AO28" i="2"/>
  <c r="AC27" i="2"/>
  <c r="W26" i="2"/>
  <c r="AO24" i="2"/>
  <c r="AC23" i="2"/>
  <c r="W22" i="2"/>
  <c r="AO20" i="2"/>
  <c r="AC19" i="2"/>
  <c r="W17" i="2"/>
  <c r="AO15" i="2"/>
  <c r="AL14" i="2"/>
  <c r="AL13" i="2"/>
  <c r="AL12" i="2"/>
  <c r="AL11" i="2"/>
  <c r="AL10" i="2"/>
  <c r="AL9" i="2"/>
  <c r="AL8" i="2"/>
  <c r="AL7" i="2"/>
  <c r="AL6" i="2"/>
  <c r="AL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2" i="2"/>
  <c r="AN31" i="2"/>
  <c r="AN30" i="2"/>
  <c r="AN29" i="2"/>
  <c r="AN28" i="2"/>
  <c r="AD32" i="2"/>
  <c r="AD24" i="2"/>
  <c r="AD16" i="2"/>
  <c r="AD12" i="2"/>
  <c r="AD8" i="2"/>
  <c r="AC64" i="2"/>
  <c r="AC60" i="2"/>
  <c r="AC56" i="2"/>
  <c r="AC52" i="2"/>
  <c r="AC48" i="2"/>
  <c r="AC45" i="2"/>
  <c r="AO42" i="2"/>
  <c r="AO40" i="2"/>
  <c r="AO38" i="2"/>
  <c r="AO31" i="2"/>
  <c r="Z30" i="2"/>
  <c r="AL28" i="2"/>
  <c r="Z27" i="2"/>
  <c r="AL24" i="2"/>
  <c r="Z23" i="2"/>
  <c r="AL20" i="2"/>
  <c r="Z19" i="2"/>
  <c r="AL15" i="2"/>
  <c r="AI14" i="2"/>
  <c r="AI13" i="2"/>
  <c r="AI12" i="2"/>
  <c r="AI11" i="2"/>
  <c r="AI10" i="2"/>
  <c r="AI9" i="2"/>
  <c r="AI8" i="2"/>
  <c r="AI6" i="2"/>
  <c r="AI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2" i="2"/>
  <c r="AK31" i="2"/>
  <c r="AK30" i="2"/>
  <c r="AK29" i="2"/>
  <c r="AK28" i="2"/>
  <c r="AK27" i="2"/>
  <c r="AK26" i="2"/>
  <c r="AK25" i="2"/>
  <c r="AK24" i="2"/>
  <c r="AK23" i="2"/>
  <c r="AD31" i="2"/>
  <c r="AD23" i="2"/>
  <c r="AM15" i="2"/>
  <c r="AM11" i="2"/>
  <c r="AM7" i="2"/>
  <c r="AL63" i="2"/>
  <c r="AL59" i="2"/>
  <c r="AL55" i="2"/>
  <c r="AL51" i="2"/>
  <c r="AL47" i="2"/>
  <c r="AO44" i="2"/>
  <c r="AL42" i="2"/>
  <c r="AL40" i="2"/>
  <c r="AL38" i="2"/>
  <c r="AL31" i="2"/>
  <c r="W30" i="2"/>
  <c r="AC28" i="2"/>
  <c r="W27" i="2"/>
  <c r="AO25" i="2"/>
  <c r="AC24" i="2"/>
  <c r="W23" i="2"/>
  <c r="AO21" i="2"/>
  <c r="AC20" i="2"/>
  <c r="W19" i="2"/>
  <c r="AO16" i="2"/>
  <c r="AF15" i="2"/>
  <c r="AF14" i="2"/>
  <c r="AF13" i="2"/>
  <c r="AF12" i="2"/>
  <c r="AF11" i="2"/>
  <c r="AF10" i="2"/>
  <c r="AF9" i="2"/>
  <c r="AF8" i="2"/>
  <c r="AF7" i="2"/>
  <c r="AF6" i="2"/>
  <c r="AF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2" i="2"/>
  <c r="AH31" i="2"/>
  <c r="AH30" i="2"/>
  <c r="AH29" i="2"/>
  <c r="AH28" i="2"/>
  <c r="AH27" i="2"/>
  <c r="AH26" i="2"/>
  <c r="AH25" i="2"/>
  <c r="AH24" i="2"/>
  <c r="AD30" i="2"/>
  <c r="AD22" i="2"/>
  <c r="AD15" i="2"/>
  <c r="AD11" i="2"/>
  <c r="AD7" i="2"/>
  <c r="AC63" i="2"/>
  <c r="AC59" i="2"/>
  <c r="AC55" i="2"/>
  <c r="AC51" i="2"/>
  <c r="AC47" i="2"/>
  <c r="AL44" i="2"/>
  <c r="AC42" i="2"/>
  <c r="AC40" i="2"/>
  <c r="AC38" i="2"/>
  <c r="AC31" i="2"/>
  <c r="AO29" i="2"/>
  <c r="Z28" i="2"/>
  <c r="AL25" i="2"/>
  <c r="Z24" i="2"/>
  <c r="AL21" i="2"/>
  <c r="Z20" i="2"/>
  <c r="AL16" i="2"/>
  <c r="AC15" i="2"/>
  <c r="AC14" i="2"/>
  <c r="AC13" i="2"/>
  <c r="AC12" i="2"/>
  <c r="AC11" i="2"/>
  <c r="AC10" i="2"/>
  <c r="AC9" i="2"/>
  <c r="AC8" i="2"/>
  <c r="AC7" i="2"/>
  <c r="AC6" i="2"/>
  <c r="AC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7" i="2"/>
  <c r="AE16" i="2"/>
  <c r="AE15" i="2"/>
  <c r="AE14" i="2"/>
  <c r="AE13" i="2"/>
  <c r="AE12" i="2"/>
  <c r="AE11" i="2"/>
  <c r="AD29" i="2"/>
  <c r="AL50" i="2"/>
  <c r="W28" i="2"/>
  <c r="AC16" i="2"/>
  <c r="Z8" i="2"/>
  <c r="AB60" i="2"/>
  <c r="AB52" i="2"/>
  <c r="AB44" i="2"/>
  <c r="AB31" i="2"/>
  <c r="AN25" i="2"/>
  <c r="AK22" i="2"/>
  <c r="AB21" i="2"/>
  <c r="AQ19" i="2"/>
  <c r="AK17" i="2"/>
  <c r="AB16" i="2"/>
  <c r="AQ14" i="2"/>
  <c r="AK13" i="2"/>
  <c r="AB12" i="2"/>
  <c r="AQ10" i="2"/>
  <c r="AQ9" i="2"/>
  <c r="AQ8" i="2"/>
  <c r="AQ7" i="2"/>
  <c r="AQ6" i="2"/>
  <c r="AN5" i="2"/>
  <c r="AD21" i="2"/>
  <c r="AO46" i="2"/>
  <c r="AO26" i="2"/>
  <c r="Z15" i="2"/>
  <c r="Z7" i="2"/>
  <c r="AB59" i="2"/>
  <c r="AB51" i="2"/>
  <c r="AB43" i="2"/>
  <c r="AB30" i="2"/>
  <c r="AB25" i="2"/>
  <c r="AH22" i="2"/>
  <c r="AN19" i="2"/>
  <c r="AH17" i="2"/>
  <c r="AN14" i="2"/>
  <c r="AH13" i="2"/>
  <c r="AN10" i="2"/>
  <c r="AN9" i="2"/>
  <c r="AN8" i="2"/>
  <c r="AN7" i="2"/>
  <c r="AN6" i="2"/>
  <c r="AK5" i="2"/>
  <c r="AM14" i="2"/>
  <c r="AC44" i="2"/>
  <c r="AC25" i="2"/>
  <c r="Z14" i="2"/>
  <c r="Z6" i="2"/>
  <c r="AB58" i="2"/>
  <c r="AB50" i="2"/>
  <c r="AB42" i="2"/>
  <c r="AB29" i="2"/>
  <c r="AN24" i="2"/>
  <c r="AB22" i="2"/>
  <c r="AQ20" i="2"/>
  <c r="AK19" i="2"/>
  <c r="AB17" i="2"/>
  <c r="AQ15" i="2"/>
  <c r="AK14" i="2"/>
  <c r="AB13" i="2"/>
  <c r="AQ11" i="2"/>
  <c r="AK10" i="2"/>
  <c r="AK9" i="2"/>
  <c r="AK8" i="2"/>
  <c r="AK7" i="2"/>
  <c r="AK6" i="2"/>
  <c r="AH5" i="2"/>
  <c r="AM10" i="2"/>
  <c r="W42" i="2"/>
  <c r="W24" i="2"/>
  <c r="Z13" i="2"/>
  <c r="Z5" i="2"/>
  <c r="AB57" i="2"/>
  <c r="AB49" i="2"/>
  <c r="AB41" i="2"/>
  <c r="AB28" i="2"/>
  <c r="AB24" i="2"/>
  <c r="AN20" i="2"/>
  <c r="AH19" i="2"/>
  <c r="AN15" i="2"/>
  <c r="AH14" i="2"/>
  <c r="AN11" i="2"/>
  <c r="AH10" i="2"/>
  <c r="AH9" i="2"/>
  <c r="AH8" i="2"/>
  <c r="AH7" i="2"/>
  <c r="AH6" i="2"/>
  <c r="AE5" i="2"/>
  <c r="AM6" i="2"/>
  <c r="W40" i="2"/>
  <c r="AO22" i="2"/>
  <c r="Z12" i="2"/>
  <c r="AB64" i="2"/>
  <c r="AB56" i="2"/>
  <c r="AB48" i="2"/>
  <c r="AB40" i="2"/>
  <c r="AN27" i="2"/>
  <c r="AN23" i="2"/>
  <c r="AQ21" i="2"/>
  <c r="AK20" i="2"/>
  <c r="AB19" i="2"/>
  <c r="AQ16" i="2"/>
  <c r="AK15" i="2"/>
  <c r="AB14" i="2"/>
  <c r="AQ12" i="2"/>
  <c r="AK11" i="2"/>
  <c r="AE10" i="2"/>
  <c r="AE9" i="2"/>
  <c r="AE8" i="2"/>
  <c r="AE7" i="2"/>
  <c r="AE6" i="2"/>
  <c r="AB5" i="2"/>
  <c r="AL62" i="2"/>
  <c r="W38" i="2"/>
  <c r="AC21" i="2"/>
  <c r="Z11" i="2"/>
  <c r="AB63" i="2"/>
  <c r="AB55" i="2"/>
  <c r="AB47" i="2"/>
  <c r="AB39" i="2"/>
  <c r="AB27" i="2"/>
  <c r="AH23" i="2"/>
  <c r="AN21" i="2"/>
  <c r="AH20" i="2"/>
  <c r="AN16" i="2"/>
  <c r="AH15" i="2"/>
  <c r="AN12" i="2"/>
  <c r="AH11" i="2"/>
  <c r="AB10" i="2"/>
  <c r="AB9" i="2"/>
  <c r="AB8" i="2"/>
  <c r="AB7" i="2"/>
  <c r="AB6" i="2"/>
  <c r="Y5" i="2"/>
  <c r="AL54" i="2"/>
  <c r="AL29" i="2"/>
  <c r="AO17" i="2"/>
  <c r="Z9" i="2"/>
  <c r="AB61" i="2"/>
  <c r="AB53" i="2"/>
  <c r="AB45" i="2"/>
  <c r="AB32" i="2"/>
  <c r="AB26" i="2"/>
  <c r="AN22" i="2"/>
  <c r="AH21" i="2"/>
  <c r="AN17" i="2"/>
  <c r="AH16" i="2"/>
  <c r="AN13" i="2"/>
  <c r="AH12" i="2"/>
  <c r="AQ5" i="2"/>
  <c r="Y6" i="2"/>
  <c r="AL58" i="2"/>
  <c r="AN26" i="2"/>
  <c r="AK12" i="2"/>
  <c r="Z31" i="2"/>
  <c r="AB23" i="2"/>
  <c r="AB11" i="2"/>
  <c r="W20" i="2"/>
  <c r="AK21" i="2"/>
  <c r="Y10" i="2"/>
  <c r="Z10" i="2"/>
  <c r="AB20" i="2"/>
  <c r="Y9" i="2"/>
  <c r="Y8" i="2"/>
  <c r="AB62" i="2"/>
  <c r="AQ17" i="2"/>
  <c r="AB54" i="2"/>
  <c r="AK16" i="2"/>
  <c r="Y7" i="2"/>
  <c r="AB38" i="2"/>
  <c r="AB46" i="2"/>
  <c r="AB15" i="2"/>
  <c r="AQ13" i="2"/>
  <c r="S76" i="7"/>
  <c r="G76" i="7"/>
  <c r="Q76" i="7"/>
  <c r="I76" i="7"/>
  <c r="S34" i="7"/>
  <c r="G34" i="7"/>
  <c r="Q34" i="7"/>
  <c r="I34" i="7"/>
  <c r="S67" i="7"/>
  <c r="Q57" i="7"/>
  <c r="Q25" i="7"/>
  <c r="S14" i="7"/>
  <c r="S72" i="7"/>
  <c r="Q62" i="7"/>
  <c r="Q30" i="7"/>
  <c r="S20" i="7"/>
  <c r="G67" i="7"/>
  <c r="G57" i="7"/>
  <c r="G25" i="7"/>
  <c r="I14" i="7"/>
  <c r="I72" i="7"/>
  <c r="I62" i="7"/>
  <c r="G30" i="7"/>
  <c r="I20" i="7"/>
  <c r="Q67" i="7"/>
  <c r="S57" i="7"/>
  <c r="S25" i="7"/>
  <c r="Q14" i="7"/>
  <c r="Q72" i="7"/>
  <c r="S62" i="7"/>
  <c r="S30" i="7"/>
  <c r="Q20" i="7"/>
  <c r="G72" i="7"/>
  <c r="I25" i="7"/>
  <c r="G14" i="7"/>
  <c r="I67" i="7"/>
  <c r="G20" i="7"/>
  <c r="G62" i="7"/>
  <c r="I57" i="7"/>
  <c r="I30" i="7"/>
  <c r="AP47" i="4"/>
</calcChain>
</file>

<file path=xl/sharedStrings.xml><?xml version="1.0" encoding="utf-8"?>
<sst xmlns="http://schemas.openxmlformats.org/spreadsheetml/2006/main" count="12326" uniqueCount="595">
  <si>
    <t>seizoen</t>
  </si>
  <si>
    <t>datum</t>
  </si>
  <si>
    <t>afstand</t>
  </si>
  <si>
    <t>slag</t>
  </si>
  <si>
    <t>plaats</t>
  </si>
  <si>
    <t>naam</t>
  </si>
  <si>
    <t>mv</t>
  </si>
  <si>
    <t>records</t>
  </si>
  <si>
    <t>2019/2020</t>
  </si>
  <si>
    <t>geb.jaar</t>
  </si>
  <si>
    <t>tijd</t>
  </si>
  <si>
    <t>kb/lb</t>
  </si>
  <si>
    <t>vrije slag</t>
  </si>
  <si>
    <t>rugslag</t>
  </si>
  <si>
    <t>schoolslag</t>
  </si>
  <si>
    <t>vlinderslag</t>
  </si>
  <si>
    <t>v</t>
  </si>
  <si>
    <t>wisselslag</t>
  </si>
  <si>
    <t>m</t>
  </si>
  <si>
    <t>zwemmers</t>
  </si>
  <si>
    <t>Justin Jansen</t>
  </si>
  <si>
    <t>Ivar Kleuver</t>
  </si>
  <si>
    <t>Max Verschuur</t>
  </si>
  <si>
    <t>Amber Winkelaar</t>
  </si>
  <si>
    <t>Amelie de Jonge</t>
  </si>
  <si>
    <t>Demi Brama</t>
  </si>
  <si>
    <t>Britt Colijn</t>
  </si>
  <si>
    <t>Job Kalf</t>
  </si>
  <si>
    <t>Robin van Dijk</t>
  </si>
  <si>
    <t>Valdemar de Jong</t>
  </si>
  <si>
    <t>Andy Turta</t>
  </si>
  <si>
    <t>Zeynep Sarigul</t>
  </si>
  <si>
    <t>Brian de Groot</t>
  </si>
  <si>
    <t>Joey de Groot</t>
  </si>
  <si>
    <t>Thierry Esveldt</t>
  </si>
  <si>
    <t>Dima Lans</t>
  </si>
  <si>
    <t>m/v</t>
  </si>
  <si>
    <t>Alkmaar</t>
  </si>
  <si>
    <t>record</t>
  </si>
  <si>
    <t>leeftijdcategorie</t>
  </si>
  <si>
    <t>categorie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</si>
  <si>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</si>
  <si>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</si>
  <si>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</si>
  <si>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</si>
  <si>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</si>
  <si>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</si>
  <si>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</si>
  <si>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</si>
  <si>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</si>
  <si>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</si>
  <si>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</si>
  <si>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</si>
  <si>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oud</t>
  </si>
  <si>
    <t>Eindtotaal</t>
  </si>
  <si>
    <t>Aantal van records</t>
  </si>
  <si>
    <t>Namen</t>
  </si>
  <si>
    <t>korte baan</t>
  </si>
  <si>
    <t>kbhvr25</t>
  </si>
  <si>
    <t>kbhvr50</t>
  </si>
  <si>
    <t>kbhvr100</t>
  </si>
  <si>
    <t>kbhvr200</t>
  </si>
  <si>
    <t>kbhvr400</t>
  </si>
  <si>
    <t>kbhvr800</t>
  </si>
  <si>
    <t>kbhvr1500</t>
  </si>
  <si>
    <t>kbhvr2000</t>
  </si>
  <si>
    <t>kbhvl25</t>
  </si>
  <si>
    <t>kbhvl50</t>
  </si>
  <si>
    <t>kbhvl100</t>
  </si>
  <si>
    <t>kbhvl200</t>
  </si>
  <si>
    <t>kbhru25</t>
  </si>
  <si>
    <t>kbhru50</t>
  </si>
  <si>
    <t>kbhru100</t>
  </si>
  <si>
    <t>kbhru200</t>
  </si>
  <si>
    <t>kbhsc25</t>
  </si>
  <si>
    <t>kbhsc50</t>
  </si>
  <si>
    <t>kbhsc100</t>
  </si>
  <si>
    <t>kbhsc200</t>
  </si>
  <si>
    <t>kbhwi100</t>
  </si>
  <si>
    <t>kbhwi200</t>
  </si>
  <si>
    <t>kbhwi400</t>
  </si>
  <si>
    <t>lbhvr25</t>
  </si>
  <si>
    <t>lbhvr50</t>
  </si>
  <si>
    <t>lbhvr100</t>
  </si>
  <si>
    <t>lbhvr200</t>
  </si>
  <si>
    <t>lbhvr400</t>
  </si>
  <si>
    <t>lbhvr800</t>
  </si>
  <si>
    <t>lbhvr1500</t>
  </si>
  <si>
    <t>lbhvr2000</t>
  </si>
  <si>
    <t>lbhvr5000</t>
  </si>
  <si>
    <t>lbhvl25</t>
  </si>
  <si>
    <t>lbhvl50</t>
  </si>
  <si>
    <t>lbhvl100</t>
  </si>
  <si>
    <t>lbhvl200</t>
  </si>
  <si>
    <t>lbhru25</t>
  </si>
  <si>
    <t>lbhru50</t>
  </si>
  <si>
    <t>lbhru100</t>
  </si>
  <si>
    <t>lbhru200</t>
  </si>
  <si>
    <t>lbhsc25</t>
  </si>
  <si>
    <t>lbhsc50</t>
  </si>
  <si>
    <t>lbhsc100</t>
  </si>
  <si>
    <t>lbhsc200</t>
  </si>
  <si>
    <t>lbhwi100</t>
  </si>
  <si>
    <t>lbhwi200</t>
  </si>
  <si>
    <t>lbhwi400</t>
  </si>
  <si>
    <t>korte baan;25;vrije slag;mannen;record</t>
  </si>
  <si>
    <t>korte baan;50;vrije slag;mannen;record</t>
  </si>
  <si>
    <t>korte baan;100;vrije slag;mannen;record</t>
  </si>
  <si>
    <t>korte baan;200;vrije slag;mannen;record</t>
  </si>
  <si>
    <t>korte baan;400;vrije slag;mannen;record</t>
  </si>
  <si>
    <t>korte baan;800;vrije slag;mannen;record</t>
  </si>
  <si>
    <t>korte baan;1500;vrije slag;mannen;record</t>
  </si>
  <si>
    <t>korte baan;2000;vrije slag;mannen;record</t>
  </si>
  <si>
    <t>verwijzing</t>
  </si>
  <si>
    <t>korte baan;25;rugslag;mannen;record</t>
  </si>
  <si>
    <t>korte baan;50;rugslag;mannen;record</t>
  </si>
  <si>
    <t>korte baan;100;rugslag;mannen;record</t>
  </si>
  <si>
    <t>korte baan;200;rugslag;mannen;record</t>
  </si>
  <si>
    <t>korte baan;25;vlinderslag;mannen;record</t>
  </si>
  <si>
    <t>korte baan;50;vlinderslag;mannen;record</t>
  </si>
  <si>
    <t>korte baan;100;vlinderslag;mannen;record</t>
  </si>
  <si>
    <t>korte baan;200;vlinderslag;mannen;record</t>
  </si>
  <si>
    <t>korte baan;100;wisselslag;mannen;record</t>
  </si>
  <si>
    <t>korte baan;200;wisselslag;mannen;record</t>
  </si>
  <si>
    <t>korte baan;400;wisselslag;mannen;record</t>
  </si>
  <si>
    <t>korte baan;25;schoolslag;mannen;record</t>
  </si>
  <si>
    <t>korte baan;50;schoolslag;mannen;record</t>
  </si>
  <si>
    <t>korte baan;100;schoolslag;mannen;record</t>
  </si>
  <si>
    <t>korte baan;200;schoolslag;mannen;record</t>
  </si>
  <si>
    <t>korte baan heren/jongens</t>
  </si>
  <si>
    <t>korte baan dames/meisjes</t>
  </si>
  <si>
    <t>kbdvr25</t>
  </si>
  <si>
    <t>kbdvr50</t>
  </si>
  <si>
    <t>kbdvr100</t>
  </si>
  <si>
    <t>kbdvr200</t>
  </si>
  <si>
    <t>kbdvr400</t>
  </si>
  <si>
    <t>kbdvr800</t>
  </si>
  <si>
    <t>kbdvr1500</t>
  </si>
  <si>
    <t>kbdvr2000</t>
  </si>
  <si>
    <t>kbdvl25</t>
  </si>
  <si>
    <t>kbdvl50</t>
  </si>
  <si>
    <t>kbdvl100</t>
  </si>
  <si>
    <t>kbdvl200</t>
  </si>
  <si>
    <t>kbdru25</t>
  </si>
  <si>
    <t>kbdru50</t>
  </si>
  <si>
    <t>kbdru100</t>
  </si>
  <si>
    <t>kbdru200</t>
  </si>
  <si>
    <t>kbdsc25</t>
  </si>
  <si>
    <t>kbdsc50</t>
  </si>
  <si>
    <t>kbdsc100</t>
  </si>
  <si>
    <t>kbdsc200</t>
  </si>
  <si>
    <t>kbdwi100</t>
  </si>
  <si>
    <t>kbdwi200</t>
  </si>
  <si>
    <t>kbdwi400</t>
  </si>
  <si>
    <t>korte baan;25;vrije slag;vrouwen;record</t>
  </si>
  <si>
    <t>korte baan;50;vrije slag;vrouwen;record</t>
  </si>
  <si>
    <t>korte baan;100;vrije slag;vrouwen;record</t>
  </si>
  <si>
    <t>korte baan;200;vrije slag;vrouwen;record</t>
  </si>
  <si>
    <t>korte baan;400;vrije slag;vrouwen;record</t>
  </si>
  <si>
    <t>korte baan;800;vrije slag;vrouwen;record</t>
  </si>
  <si>
    <t>korte baan;1500;vrije slag;vrouwen;record</t>
  </si>
  <si>
    <t>korte baan;2000;vrije slag;vrouwen;record</t>
  </si>
  <si>
    <t>korte baan;25;vlinderslag;vrouwen;record</t>
  </si>
  <si>
    <t>korte baan;50;vlinderslag;vrouwen;record</t>
  </si>
  <si>
    <t>korte baan;100;vlinderslag;vrouwen;record</t>
  </si>
  <si>
    <t>korte baan;200;vlinderslag;vrouwen;record</t>
  </si>
  <si>
    <t>korte baan;25;rugslag;vrouwen;record</t>
  </si>
  <si>
    <t>korte baan;50;rugslag;vrouwen;record</t>
  </si>
  <si>
    <t>korte baan;100;rugslag;vrouwen;record</t>
  </si>
  <si>
    <t>korte baan;200;rugslag;vrouwen;record</t>
  </si>
  <si>
    <t>korte baan;25;schoolslag;vrouwen;record</t>
  </si>
  <si>
    <t>korte baan;50;schoolslag;vrouwen;record</t>
  </si>
  <si>
    <t>korte baan;100;schoolslag;vrouwen;record</t>
  </si>
  <si>
    <t>korte baan;200;schoolslag;vrouwen;record</t>
  </si>
  <si>
    <t>korte baan;100;wisselslag;vrouwen;record</t>
  </si>
  <si>
    <t>korte baan;200;wisselslag;vrouwen;record</t>
  </si>
  <si>
    <t>korte baan;400;wisselslag;vrouwen;record</t>
  </si>
  <si>
    <t>lange baan;5000;vrije slag'mannen;record</t>
  </si>
  <si>
    <t>lange baan;25;vrije slag;mannen;record</t>
  </si>
  <si>
    <t>lange baan;50;vrije slag;mannen;record</t>
  </si>
  <si>
    <t>lange baan;100;vrije slag;mannen;record</t>
  </si>
  <si>
    <t>lange baan;200;vrije slag;mannen;record</t>
  </si>
  <si>
    <t>lange baan;400;vrije slag;mannen;record</t>
  </si>
  <si>
    <t>lange baan;800;vrije slag;mannen;record</t>
  </si>
  <si>
    <t>lange baan;1500;vrije slag;mannen;record</t>
  </si>
  <si>
    <t>lange baan;2000;vrije slag;mannen;record</t>
  </si>
  <si>
    <t>lange baan;25;vlinderslag;mannen;record</t>
  </si>
  <si>
    <t>lange baan;50;vlinderslag;mannen;record</t>
  </si>
  <si>
    <t>lange baan;100;vlinderslag;mannen;record</t>
  </si>
  <si>
    <t>lange baan;200;vlinderslag;mannen;record</t>
  </si>
  <si>
    <t>lange baan;25;rugslag;mannen;record</t>
  </si>
  <si>
    <t>lange baan;50;rugslag;mannen;record</t>
  </si>
  <si>
    <t>lange baan;100;rugslag;mannen;record</t>
  </si>
  <si>
    <t>lange baan;200;rugslag;mannen;record</t>
  </si>
  <si>
    <t>lange baan;25;schoolslag;mannen;record</t>
  </si>
  <si>
    <t>lange baan;50;schoolslag;mannen;record</t>
  </si>
  <si>
    <t>lange baan;100;schoolslag;mannen;record</t>
  </si>
  <si>
    <t>lange baan;200;schoolslag;mannen;record</t>
  </si>
  <si>
    <t>lange baan;100;wisselslag;mannen;record</t>
  </si>
  <si>
    <t>lange baan;200;wisselslag;mannen;record</t>
  </si>
  <si>
    <t>lange baan;400;wisselslag;mannen;record</t>
  </si>
  <si>
    <t>lange baan;25;vrije slag;vrouwen;record</t>
  </si>
  <si>
    <t>lange baan;50;vrije slag;vrouwen;record</t>
  </si>
  <si>
    <t>lange baan;100;vrije slag;vrouwen;record</t>
  </si>
  <si>
    <t>lange baan;200;vrije slag;vrouwen;record</t>
  </si>
  <si>
    <t>lange baan;400;vrije slag;vrouwen;record</t>
  </si>
  <si>
    <t>lange baan;800;vrije slag;vrouwen;record</t>
  </si>
  <si>
    <t>lange baan;1500;vrije slag;vrouwen;record</t>
  </si>
  <si>
    <t>lange baan;2000;vrije slag;vrouwen;record</t>
  </si>
  <si>
    <t>lange baan;5000;vrije slag'vrouwen;record</t>
  </si>
  <si>
    <t>lange baan;25;vlinderslag;vrouwen;record</t>
  </si>
  <si>
    <t>lange baan;50;vlinderslag;vrouwen;record</t>
  </si>
  <si>
    <t>lange baan;100;vlinderslag;vrouwen;record</t>
  </si>
  <si>
    <t>lange baan;200;vlinderslag;vrouwen;record</t>
  </si>
  <si>
    <t>lange baan;25;rugslag;vrouwen;record</t>
  </si>
  <si>
    <t>lange baan;50;rugslag;vrouwen;record</t>
  </si>
  <si>
    <t>lange baan;100;rugslag;vrouwen;record</t>
  </si>
  <si>
    <t>lange baan;200;rugslag;vrouwen;record</t>
  </si>
  <si>
    <t>lange baan;25;schoolslag;vrouwen;record</t>
  </si>
  <si>
    <t>lange baan;50;schoolslag;vrouwen;record</t>
  </si>
  <si>
    <t>lange baan;100;schoolslag;vrouwen;record</t>
  </si>
  <si>
    <t>lange baan;200;schoolslag;vrouwen;record</t>
  </si>
  <si>
    <t>lange baan;100;wisselslag;vrouwen;record</t>
  </si>
  <si>
    <t>lange baan;200;wisselslag;vrouwen;record</t>
  </si>
  <si>
    <t>lange baan;400;wisselslag;vrouwen;record</t>
  </si>
  <si>
    <t>lbdvr25</t>
  </si>
  <si>
    <t>lbdvr50</t>
  </si>
  <si>
    <t>lbdvr100</t>
  </si>
  <si>
    <t>lbdvr200</t>
  </si>
  <si>
    <t>lbdvr400</t>
  </si>
  <si>
    <t>lbdvr800</t>
  </si>
  <si>
    <t>lbdvr1500</t>
  </si>
  <si>
    <t>lbdvr2000</t>
  </si>
  <si>
    <t>lbdvr5000</t>
  </si>
  <si>
    <t>lbdvl25</t>
  </si>
  <si>
    <t>lbdvl50</t>
  </si>
  <si>
    <t>lbdvl100</t>
  </si>
  <si>
    <t>lbdvl200</t>
  </si>
  <si>
    <t>lbdru25</t>
  </si>
  <si>
    <t>lbdru50</t>
  </si>
  <si>
    <t>lbdru100</t>
  </si>
  <si>
    <t>lbdru200</t>
  </si>
  <si>
    <t>lbdsc25</t>
  </si>
  <si>
    <t>lbdsc50</t>
  </si>
  <si>
    <t>lbdsc100</t>
  </si>
  <si>
    <t>lbdsc200</t>
  </si>
  <si>
    <t>lbdwi100</t>
  </si>
  <si>
    <t>lbdwi200</t>
  </si>
  <si>
    <t>lbdwi400</t>
  </si>
  <si>
    <t>lange baan heren/jongens</t>
  </si>
  <si>
    <t>lange baan dames/meisjes</t>
  </si>
  <si>
    <t>&gt;= 18 jaar</t>
  </si>
  <si>
    <t>huidige records</t>
  </si>
  <si>
    <t>totaal records</t>
  </si>
  <si>
    <t>korte baan;25;vrije slag;mannen</t>
  </si>
  <si>
    <t>korte baan;50;vrije slag;mannen</t>
  </si>
  <si>
    <t>korte baan;100;vrije slag;mannen</t>
  </si>
  <si>
    <t>korte baan;200;vrije slag;mannen</t>
  </si>
  <si>
    <t>korte baan;400;vrije slag;mannen</t>
  </si>
  <si>
    <t>korte baan;800;vrije slag;mannen</t>
  </si>
  <si>
    <t>korte baan;1500;vrije slag;mannen</t>
  </si>
  <si>
    <t>korte baan;2000;vrije slag;mannen</t>
  </si>
  <si>
    <t>korte baan;25;vlinderslag;mannen</t>
  </si>
  <si>
    <t>korte baan;50;vlinderslag;mannen</t>
  </si>
  <si>
    <t>korte baan;100;vlinderslag;mannen</t>
  </si>
  <si>
    <t>korte baan;200;vlinderslag;mannen</t>
  </si>
  <si>
    <t>korte baan;25;rugslag;mannen</t>
  </si>
  <si>
    <t>korte baan;50;rugslag;mannen</t>
  </si>
  <si>
    <t>korte baan;100;rugslag;mannen</t>
  </si>
  <si>
    <t>korte baan;200;rugslag;mannen</t>
  </si>
  <si>
    <t>korte baan;25;schoolslag;mannen</t>
  </si>
  <si>
    <t>korte baan;50;schoolslag;mannen</t>
  </si>
  <si>
    <t>korte baan;100;schoolslag;mannen</t>
  </si>
  <si>
    <t>korte baan;200;schoolslag;mannen</t>
  </si>
  <si>
    <t>korte baan;100;wisselslag;mannen</t>
  </si>
  <si>
    <t>korte baan;200;wisselslag;mannen</t>
  </si>
  <si>
    <t>korte baan;400;wisselslag;mannen</t>
  </si>
  <si>
    <t>korte baan;25;vrije slag;vrouwen</t>
  </si>
  <si>
    <t>korte baan;50;vrije slag;vrouwen</t>
  </si>
  <si>
    <t>korte baan;100;vrije slag;vrouwen</t>
  </si>
  <si>
    <t>korte baan;200;vrije slag;vrouwen</t>
  </si>
  <si>
    <t>korte baan;400;vrije slag;vrouwen</t>
  </si>
  <si>
    <t>korte baan;800;vrije slag;vrouwen</t>
  </si>
  <si>
    <t>korte baan;1500;vrije slag;vrouwen</t>
  </si>
  <si>
    <t>korte baan;2000;vrije slag;vrouwen</t>
  </si>
  <si>
    <t>korte baan;25;vlinderslag;vrouwen</t>
  </si>
  <si>
    <t>korte baan;50;vlinderslag;vrouwen</t>
  </si>
  <si>
    <t>korte baan;100;vlinderslag;vrouwen</t>
  </si>
  <si>
    <t>korte baan;200;vlinderslag;vrouwen</t>
  </si>
  <si>
    <t>korte baan;25;rugslag;vrouwen</t>
  </si>
  <si>
    <t>korte baan;50;rugslag;vrouwen</t>
  </si>
  <si>
    <t>korte baan;100;rugslag;vrouwen</t>
  </si>
  <si>
    <t>korte baan;200;rugslag;vrouwen</t>
  </si>
  <si>
    <t>korte baan;25;schoolslag;vrouwen</t>
  </si>
  <si>
    <t>korte baan;50;schoolslag;vrouwen</t>
  </si>
  <si>
    <t>korte baan;100;schoolslag;vrouwen</t>
  </si>
  <si>
    <t>korte baan;200;schoolslag;vrouwen</t>
  </si>
  <si>
    <t>korte baan;100;wisselslag;vrouwen</t>
  </si>
  <si>
    <t>korte baan;200;wisselslag;vrouwen</t>
  </si>
  <si>
    <t>korte baan;400;wisselslag;vrouwen</t>
  </si>
  <si>
    <t>lange baan;25;vrije slag;mannen</t>
  </si>
  <si>
    <t>lange baan;50;vrije slag;mannen</t>
  </si>
  <si>
    <t>lange baan;100;vrije slag;mannen</t>
  </si>
  <si>
    <t>lange baan;200;vrije slag;mannen</t>
  </si>
  <si>
    <t>lange baan;400;vrije slag;mannen</t>
  </si>
  <si>
    <t>lange baan;800;vrije slag;mannen</t>
  </si>
  <si>
    <t>lange baan;1500;vrije slag;mannen</t>
  </si>
  <si>
    <t>lange baan;2000;vrije slag;mannen</t>
  </si>
  <si>
    <t>lange baan;25;vlinderslag;mannen</t>
  </si>
  <si>
    <t>lange baan;50;vlinderslag;mannen</t>
  </si>
  <si>
    <t>lange baan;100;vlinderslag;mannen</t>
  </si>
  <si>
    <t>lange baan;200;vlinderslag;mannen</t>
  </si>
  <si>
    <t>lange baan;25;rugslag;mannen</t>
  </si>
  <si>
    <t>lange baan;50;rugslag;mannen</t>
  </si>
  <si>
    <t>lange baan;100;rugslag;mannen</t>
  </si>
  <si>
    <t>lange baan;200;rugslag;mannen</t>
  </si>
  <si>
    <t>lange baan;25;schoolslag;mannen</t>
  </si>
  <si>
    <t>lange baan;50;schoolslag;mannen</t>
  </si>
  <si>
    <t>lange baan;100;schoolslag;mannen</t>
  </si>
  <si>
    <t>lange baan;200;schoolslag;mannen</t>
  </si>
  <si>
    <t>lange baan;100;wisselslag;mannen</t>
  </si>
  <si>
    <t>lange baan;200;wisselslag;mannen</t>
  </si>
  <si>
    <t>lange baan;400;wisselslag;mannen</t>
  </si>
  <si>
    <t>lange baan;25;vrije slag;vrouwen</t>
  </si>
  <si>
    <t>lange baan;50;vrije slag;vrouwen</t>
  </si>
  <si>
    <t>lange baan;100;vrije slag;vrouwen</t>
  </si>
  <si>
    <t>lange baan;200;vrije slag;vrouwen</t>
  </si>
  <si>
    <t>lange baan;400;vrije slag;vrouwen</t>
  </si>
  <si>
    <t>lange baan;800;vrije slag;vrouwen</t>
  </si>
  <si>
    <t>lange baan;1500;vrije slag;vrouwen</t>
  </si>
  <si>
    <t>lange baan;2000;vrije slag;vrouwen</t>
  </si>
  <si>
    <t>lange baan;25;vlinderslag;vrouwen</t>
  </si>
  <si>
    <t>lange baan;50;vlinderslag;vrouwen</t>
  </si>
  <si>
    <t>lange baan;100;vlinderslag;vrouwen</t>
  </si>
  <si>
    <t>lange baan;200;vlinderslag;vrouwen</t>
  </si>
  <si>
    <t>lange baan;25;rugslag;vrouwen</t>
  </si>
  <si>
    <t>lange baan;50;rugslag;vrouwen</t>
  </si>
  <si>
    <t>lange baan;100;rugslag;vrouwen</t>
  </si>
  <si>
    <t>lange baan;200;rugslag;vrouwen</t>
  </si>
  <si>
    <t>lange baan;25;schoolslag;vrouwen</t>
  </si>
  <si>
    <t>lange baan;50;schoolslag;vrouwen</t>
  </si>
  <si>
    <t>lange baan;100;schoolslag;vrouwen</t>
  </si>
  <si>
    <t>lange baan;200;schoolslag;vrouwen</t>
  </si>
  <si>
    <t>lange baan;100;wisselslag;vrouwen</t>
  </si>
  <si>
    <t>lange baan;200;wisselslag;vrouwen</t>
  </si>
  <si>
    <t>lange baan;400;wisselslag;vrouwen</t>
  </si>
  <si>
    <t>lange baan;5000;vrije slag;mannen</t>
  </si>
  <si>
    <t>lange baan;5000;vrije slag;vrouwen</t>
  </si>
  <si>
    <t>sleutel voor clubrecord</t>
  </si>
  <si>
    <t>Almere</t>
  </si>
  <si>
    <t>4x50</t>
  </si>
  <si>
    <t>4x100</t>
  </si>
  <si>
    <t>teamm</t>
  </si>
  <si>
    <t>teamv</t>
  </si>
  <si>
    <t>overall</t>
  </si>
  <si>
    <t>estafettes</t>
  </si>
  <si>
    <t>korte baan;4x50;vrije slag;mannen;record</t>
  </si>
  <si>
    <t>kbhwi4x50</t>
  </si>
  <si>
    <t>kbhvr4x50</t>
  </si>
  <si>
    <t>korte baan;4x100;vrije slag;mannen;record</t>
  </si>
  <si>
    <t>kbhvr4x100</t>
  </si>
  <si>
    <t>korte baan;4x200;vrije slag;mannen;record</t>
  </si>
  <si>
    <t>kbhvr4x200</t>
  </si>
  <si>
    <t>korte baan;4x50;wisselslag;mannen;record</t>
  </si>
  <si>
    <t>kbhwi4x100</t>
  </si>
  <si>
    <t>kbhwi4x200</t>
  </si>
  <si>
    <t>korte baan;4x100;wisselslag;mannen;record</t>
  </si>
  <si>
    <t>korte baan; 4x200;wisselslag;mannen;record</t>
  </si>
  <si>
    <t>lange baan;4x50;vrije slag;mannen;record</t>
  </si>
  <si>
    <t>lange baan;4x100;vrije slag;mannen;record</t>
  </si>
  <si>
    <t>lange baan;4x200;vrije slag;mannen;record</t>
  </si>
  <si>
    <t>lange baan;4x50;wisselslag;mannen;record</t>
  </si>
  <si>
    <t>lange baan;4x100;wisselslag;mannen;record</t>
  </si>
  <si>
    <t>lange baan; 4x200;wisselslag;mannen;record</t>
  </si>
  <si>
    <t>lbhvr4x50</t>
  </si>
  <si>
    <t>lbhvr4x100</t>
  </si>
  <si>
    <t>lbhvr4x200</t>
  </si>
  <si>
    <t>lbhwi4x50</t>
  </si>
  <si>
    <t>lbhwi4x100</t>
  </si>
  <si>
    <t>lbhwi4x200</t>
  </si>
  <si>
    <t>korte baan;4x50;vrije slag;vrouwen;record</t>
  </si>
  <si>
    <t>korte baan;4x100;vrije slag;vrouwen;record</t>
  </si>
  <si>
    <t>korte baan;4x200;vrije slag;vrouwen;record</t>
  </si>
  <si>
    <t>korte baan;4x50;wisselslag;vrouwen;record</t>
  </si>
  <si>
    <t>korte baan;4x100;wisselslag;vrouwen;record</t>
  </si>
  <si>
    <t>korte baan; 4x200;wisselslag;vrouwen;record</t>
  </si>
  <si>
    <t>kbvvr4x50</t>
  </si>
  <si>
    <t>kbvvr4x100</t>
  </si>
  <si>
    <t>kbvvr4x200</t>
  </si>
  <si>
    <t>kbvwi4x50</t>
  </si>
  <si>
    <t>kbvwi4x100</t>
  </si>
  <si>
    <t>kbvwi4x200</t>
  </si>
  <si>
    <t>lange baan;4x50;vrije slag;vrouwen;record</t>
  </si>
  <si>
    <t>lange baan;4x100;vrije slag;vrouwen;record</t>
  </si>
  <si>
    <t>lange baan;4x200;vrije slag;vrouwen;record</t>
  </si>
  <si>
    <t>lange baan;4x50;wisselslag;vrouwen;record</t>
  </si>
  <si>
    <t>lange baan;4x100;wisselslag;vrouwen;record</t>
  </si>
  <si>
    <t>lange baan; 4x200;wisselslag;vrouwen;record</t>
  </si>
  <si>
    <t>lbvvr4x50</t>
  </si>
  <si>
    <t>lbvvr4x100</t>
  </si>
  <si>
    <t>lbvvr4x200</t>
  </si>
  <si>
    <t>lbvwi4x50</t>
  </si>
  <si>
    <t>lbvwi4x100</t>
  </si>
  <si>
    <t>lbvwi4x200</t>
  </si>
  <si>
    <t>korte baan;4x50;vrije slag;mannen</t>
  </si>
  <si>
    <t>korte baan;4x100;vrije slag;mannen</t>
  </si>
  <si>
    <t>korte baan;4x200;vrije slag;mannen</t>
  </si>
  <si>
    <t>korte baan;4x50;wisselslag;mannen</t>
  </si>
  <si>
    <t>korte baan;4x100;wisselslag;mannen</t>
  </si>
  <si>
    <t>korte baan; 4x200;wisselslag;mannen</t>
  </si>
  <si>
    <t>vrij</t>
  </si>
  <si>
    <t>wissel</t>
  </si>
  <si>
    <t>4x200</t>
  </si>
  <si>
    <t>lange baan;4x50;vrije slag;mannen</t>
  </si>
  <si>
    <t>lange baan;4x100;vrije slag;mannen</t>
  </si>
  <si>
    <t>lange baan;4x200;vrije slag;mannen</t>
  </si>
  <si>
    <t>lange baan;4x50;wisselslag;mannen</t>
  </si>
  <si>
    <t>lange baan;4x100;wisselslag;mannen</t>
  </si>
  <si>
    <t>lange baan; 4x200;wisselslag;mannen</t>
  </si>
  <si>
    <t>kbdvr4x50</t>
  </si>
  <si>
    <t>kbdvr4x100</t>
  </si>
  <si>
    <t>kbdvr4x200</t>
  </si>
  <si>
    <t>kbdwi4x50</t>
  </si>
  <si>
    <t>kbdwi4x100</t>
  </si>
  <si>
    <t>kbdwi4x200</t>
  </si>
  <si>
    <t>lbdvr4x50</t>
  </si>
  <si>
    <t>lbdvr4x100</t>
  </si>
  <si>
    <t>lbdvr4x200</t>
  </si>
  <si>
    <t>lbdwi4x50</t>
  </si>
  <si>
    <t>lbdwi4x100</t>
  </si>
  <si>
    <t>lbdwi4x200</t>
  </si>
  <si>
    <t>korte baan;4x50;vrije slag;vrouwen</t>
  </si>
  <si>
    <t>korte baan;4x100;vrije slag;vrouwen</t>
  </si>
  <si>
    <t>korte baan;4x200;vrije slag;vrouwen</t>
  </si>
  <si>
    <t>korte baan;4x50;wisselslag;vrouwen</t>
  </si>
  <si>
    <t>korte baan;4x100;wisselslag;vrouwen</t>
  </si>
  <si>
    <t>korte baan; 4x200;wisselslag;vrouwen</t>
  </si>
  <si>
    <t>lange baan;4x50;vrije slag;vrouwen</t>
  </si>
  <si>
    <t>lange baan;4x100;vrije slag;vrouwen</t>
  </si>
  <si>
    <t>lange baan;4x200;vrije slag;vrouwen</t>
  </si>
  <si>
    <t>lange baan;4x50;wisselslag;vrouwen</t>
  </si>
  <si>
    <t>lange baan;4x100;wisselslag;vrouwen</t>
  </si>
  <si>
    <t>lange baan; 4x200;wisselslag;vrouwen</t>
  </si>
  <si>
    <t>Heerenveen</t>
  </si>
  <si>
    <t>Anouar Visser</t>
  </si>
  <si>
    <t>sleutel cr datum</t>
  </si>
  <si>
    <t>Amstelveen</t>
  </si>
  <si>
    <t>Amersfoort</t>
  </si>
  <si>
    <t>Hoofddorp</t>
  </si>
  <si>
    <t>Zaandam</t>
  </si>
  <si>
    <t>mannen</t>
  </si>
  <si>
    <t>vrouwen</t>
  </si>
  <si>
    <t>Eindhoven</t>
  </si>
  <si>
    <t>Maastricht</t>
  </si>
  <si>
    <t>Hilversum</t>
  </si>
  <si>
    <t>Valdemar de Jong, Justin Jansen, Ivar Kleuver, Andy Turta</t>
  </si>
  <si>
    <t>lange baan</t>
  </si>
  <si>
    <t>Utrecht</t>
  </si>
  <si>
    <t>Jaliza van Rhemen</t>
  </si>
  <si>
    <t>Timo Colijn</t>
  </si>
  <si>
    <t>Liv Meulenberg</t>
  </si>
  <si>
    <t>Jayde Hooper</t>
  </si>
  <si>
    <t>Raphael Bourne</t>
  </si>
  <si>
    <t>Caro Gardenier</t>
  </si>
  <si>
    <t>Aukje Grijseels</t>
  </si>
  <si>
    <t>Isabella Grijseels</t>
  </si>
  <si>
    <t>Chantal den Turk</t>
  </si>
  <si>
    <t>Daan de Jongh</t>
  </si>
  <si>
    <t>Nina de Jongh</t>
  </si>
  <si>
    <t>Faissal Laghrich</t>
  </si>
  <si>
    <t>Nicole Overwater</t>
  </si>
  <si>
    <t>Ian Aaron</t>
  </si>
  <si>
    <t>Eva Blom</t>
  </si>
  <si>
    <t>Rosalie Esveldt</t>
  </si>
  <si>
    <t xml:space="preserve">                                   </t>
  </si>
  <si>
    <t>2020/2021</t>
  </si>
  <si>
    <t>Krommenie</t>
  </si>
  <si>
    <t>Johanna Neetzke</t>
  </si>
  <si>
    <t>Johannes Neetzke</t>
  </si>
  <si>
    <t>4x25</t>
  </si>
  <si>
    <t>kbdvr4x25</t>
  </si>
  <si>
    <t>korte baan;4x25;vrije slag;vrouwen</t>
  </si>
  <si>
    <t>lbdvr4x25</t>
  </si>
  <si>
    <t>lange baan;4x25;vrije slag;vrouwen</t>
  </si>
  <si>
    <t>kbhvr4x25</t>
  </si>
  <si>
    <t>korte baan;4x25;vrije slag;mannen</t>
  </si>
  <si>
    <t>lbhvr4x25</t>
  </si>
  <si>
    <t>lange baan;4x25;vrije slag;mannen</t>
  </si>
  <si>
    <t>Liv Meulenberg, Ian Aaron, Jayde Hooper, Raphael Bourne</t>
  </si>
  <si>
    <t>korte baan;4x25;vrije slag;gemengd</t>
  </si>
  <si>
    <t>gemengd</t>
  </si>
  <si>
    <t>teamg</t>
  </si>
  <si>
    <t>korte baan gemengd</t>
  </si>
  <si>
    <t>g</t>
  </si>
  <si>
    <t>Chantal den Turk, Amelie de Jonge, Isabella Grijseels, Britt Colijn</t>
  </si>
  <si>
    <t>Laren</t>
  </si>
  <si>
    <t>Ana Jaga</t>
  </si>
  <si>
    <t>Rijlabels</t>
  </si>
  <si>
    <t>Aantal van seizoen</t>
  </si>
  <si>
    <t>Aantal van datum</t>
  </si>
  <si>
    <t>ACTUELE KB CLUBRECORDS</t>
  </si>
  <si>
    <t>ACTUELE LB CLUBRECORDS</t>
  </si>
  <si>
    <t>2021/2022</t>
  </si>
  <si>
    <t>Evy Saarloos</t>
  </si>
  <si>
    <t>Senna Plasschaert</t>
  </si>
  <si>
    <t>Amsterdam</t>
  </si>
  <si>
    <t>Justin Jansen, Ivar Kleuver, Valdemar de Jong, Andy Turta</t>
  </si>
  <si>
    <t>Britt Colijn, Isabella Grijseels, Aukje Grijseels, Chantal den Turk</t>
  </si>
  <si>
    <t>lange baan gemengd</t>
  </si>
  <si>
    <t>Den Haag</t>
  </si>
  <si>
    <t>Mael Plasschaert</t>
  </si>
  <si>
    <t>Drachten</t>
  </si>
  <si>
    <t>Justin Jansen, Valdemar de Jong, Andy Turta, Mael Plasschaert</t>
  </si>
  <si>
    <t>Haarlem</t>
  </si>
  <si>
    <t>kbhvl1000</t>
  </si>
  <si>
    <t>korte baan;1000;vlinderslag;mannen;record</t>
  </si>
  <si>
    <t>korte baan;1000;vlinderslag;mannen</t>
  </si>
  <si>
    <t>lbhvl1000</t>
  </si>
  <si>
    <t>lange baan;1000;vlinderslag;mannen</t>
  </si>
  <si>
    <t>8x50</t>
  </si>
  <si>
    <t>korte baan;4x50;vrije slag;gemengd</t>
  </si>
  <si>
    <t>korte baan;8x50;vrije slag;gemengd</t>
  </si>
  <si>
    <t>kbdvr8x50</t>
  </si>
  <si>
    <t>korte baan;4x100;wisselslag;gemengd</t>
  </si>
  <si>
    <t>Ivar Kleuver, Isabella Grijseels, Daan de Jongh, Britt Colijn</t>
  </si>
  <si>
    <t>Justin Jansen, Aukje Grijseels, Andy Turta, Amelie de Jonge</t>
  </si>
  <si>
    <t>Daan de Jongh, Nina de Jongh, Ivar Kleuver, Britt Colijn, Andy Turta, Isabella Grijseels, Justin Jansen, Chantal den Turk</t>
  </si>
  <si>
    <t>2:06.99</t>
  </si>
  <si>
    <t>Purmerend</t>
  </si>
  <si>
    <t>Aalsmeer</t>
  </si>
  <si>
    <t>2022/2023</t>
  </si>
  <si>
    <t>Allysia Loer</t>
  </si>
  <si>
    <t>Nicolá Louzeiro Hoogvliets</t>
  </si>
  <si>
    <t>Mels Romer</t>
  </si>
  <si>
    <t>Ties Meijer</t>
  </si>
  <si>
    <t>Kenzo Dieters</t>
  </si>
  <si>
    <t>Liam Doyle</t>
  </si>
  <si>
    <t>Andrew ten Hoedt</t>
  </si>
  <si>
    <t>Tilburg</t>
  </si>
  <si>
    <t>1:04.42</t>
  </si>
  <si>
    <t>ALLE GEZWOMMEN KB LEEFTIJDRECORDS PER SEIZOEN (incl verbeterde records)</t>
  </si>
  <si>
    <t>ALLE GEZWOMMEN LB LEEFTIJDRECORDS PER SEIZOEN</t>
  </si>
  <si>
    <t>ACTUELE LB LEEFTIJDRECORDS PER PERSOON (TOTAAL VAN DE DIVERSE LEEFTIJDSCATEGORIEËN)</t>
  </si>
  <si>
    <t>ACTUELE KB LEEFTIJDRECORDS PER PERSOON (TOTAAL VAN DE DIVERSE LEEFTIJDSCATEGORIEËN)</t>
  </si>
  <si>
    <t>krommenie</t>
  </si>
  <si>
    <t>alkmaar</t>
  </si>
  <si>
    <t>almere</t>
  </si>
  <si>
    <t>nicola louzeiro hoogvliets</t>
  </si>
  <si>
    <t>Nicola Louzeiro Hoogvliets</t>
  </si>
  <si>
    <t>takumi mihalache</t>
  </si>
  <si>
    <t xml:space="preserve">   oud</t>
  </si>
  <si>
    <t>Justin Jansen, Thierry Esveldt, Senna Plasschaert, Mael Plasschaert</t>
  </si>
  <si>
    <t>Aukje Grijseels, Isabella Grijseels, Amber Winkelaar, Britt Colijn</t>
  </si>
  <si>
    <t>:</t>
  </si>
  <si>
    <t>Veenendaal</t>
  </si>
  <si>
    <t>Takumi Mihalache</t>
  </si>
  <si>
    <t>manato mihalache</t>
  </si>
  <si>
    <t>Lars van Wingerden</t>
  </si>
  <si>
    <t>lars van wingerden</t>
  </si>
  <si>
    <t>lange baan;4x50;wisselslag;gemengd</t>
  </si>
  <si>
    <t>Justin Jansen, Amelie de Jonge, Thierry Esveldt, Amber Winkelaar</t>
  </si>
  <si>
    <t>lange baan;4x50;vrije slag;gemengd</t>
  </si>
  <si>
    <t>lange baan;4x100;vrije slag;gemengd</t>
  </si>
  <si>
    <t>lange baan;4x100;wisselslag;gemengd</t>
  </si>
  <si>
    <t>Kolomlabels</t>
  </si>
  <si>
    <t>Emily ten Hoedt</t>
  </si>
  <si>
    <t>Alicia Leeflang</t>
  </si>
  <si>
    <t>Danik Smolyakov</t>
  </si>
  <si>
    <t>Bussum</t>
  </si>
  <si>
    <t>Igor Wojcik</t>
  </si>
  <si>
    <t>korte baan;4x100;vrije slag;gemengd</t>
  </si>
  <si>
    <t>Mael Plasschaert, Isabella Grijseels, Amelie de Jonge, Justin Jansen</t>
  </si>
  <si>
    <t>Nijmegen</t>
  </si>
  <si>
    <t>Manato Mihalache</t>
  </si>
  <si>
    <t>Aantal gezwommen leeftijdsrecords per persoon per seizoen (incl verbeterde records)</t>
  </si>
  <si>
    <t>Rotterdam</t>
  </si>
  <si>
    <t>Dordrecht</t>
  </si>
  <si>
    <t>Luca Denkers</t>
  </si>
  <si>
    <t>2023/2024</t>
  </si>
  <si>
    <t>Kiki Peeters</t>
  </si>
  <si>
    <t>Zwolle</t>
  </si>
  <si>
    <t>Semi Oktar</t>
  </si>
  <si>
    <t>Amberlyn Leenards</t>
  </si>
  <si>
    <t>Feyline de Voor</t>
  </si>
  <si>
    <t>Leiden</t>
  </si>
  <si>
    <t>korte baan;4x50;wisselslag;gemengd</t>
  </si>
  <si>
    <t>Evy Saarloos, Andrew Ten Hoedt, Luca Denkers, Kiki Peeters Weem</t>
  </si>
  <si>
    <t>zaandam</t>
  </si>
  <si>
    <t>Max Saarloos</t>
  </si>
  <si>
    <t>Aidan Janssen</t>
  </si>
  <si>
    <t>2024/2025</t>
  </si>
  <si>
    <t>Eliza Khoshdel</t>
  </si>
  <si>
    <t>Den Helder</t>
  </si>
  <si>
    <t>OUD</t>
  </si>
  <si>
    <t>Roosendaal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</si>
</sst>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mm:ss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4" fillId="4" borderId="0" xfId="0" applyFont="1" applyFill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left"/>
      <protection hidden="1"/>
    </xf>
    <xf numFmtId="0" fontId="4" fillId="4" borderId="18" xfId="0" applyFont="1" applyFill="1" applyBorder="1" applyProtection="1">
      <protection hidden="1"/>
    </xf>
    <xf numFmtId="165" fontId="4" fillId="4" borderId="18" xfId="0" applyNumberFormat="1" applyFont="1" applyFill="1" applyBorder="1" applyProtection="1">
      <protection hidden="1"/>
    </xf>
    <xf numFmtId="164" fontId="4" fillId="4" borderId="18" xfId="0" applyNumberFormat="1" applyFont="1" applyFill="1" applyBorder="1" applyProtection="1">
      <protection hidden="1"/>
    </xf>
    <xf numFmtId="16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4" borderId="2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16" xfId="0" applyFont="1" applyFill="1" applyBorder="1" applyProtection="1">
      <protection hidden="1"/>
    </xf>
    <xf numFmtId="165" fontId="1" fillId="4" borderId="5" xfId="0" applyNumberFormat="1" applyFont="1" applyFill="1" applyBorder="1" applyProtection="1">
      <protection hidden="1"/>
    </xf>
    <xf numFmtId="164" fontId="1" fillId="4" borderId="6" xfId="0" applyNumberFormat="1" applyFont="1" applyFill="1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4" borderId="42" xfId="0" applyFont="1" applyFill="1" applyBorder="1" applyProtection="1">
      <protection hidden="1"/>
    </xf>
    <xf numFmtId="165" fontId="1" fillId="4" borderId="43" xfId="0" applyNumberFormat="1" applyFont="1" applyFill="1" applyBorder="1" applyProtection="1">
      <protection hidden="1"/>
    </xf>
    <xf numFmtId="164" fontId="1" fillId="4" borderId="44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20" xfId="0" applyFont="1" applyFill="1" applyBorder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0" borderId="0" xfId="0" applyNumberFormat="1" applyFont="1" applyProtection="1">
      <protection hidden="1"/>
    </xf>
    <xf numFmtId="0" fontId="3" fillId="3" borderId="1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4" fontId="3" fillId="3" borderId="3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20" xfId="0" applyBorder="1" applyProtection="1">
      <protection hidden="1"/>
    </xf>
    <xf numFmtId="0" fontId="0" fillId="0" borderId="9" xfId="0" applyBorder="1" applyAlignment="1" applyProtection="1">
      <alignment horizontal="left"/>
      <protection hidden="1"/>
    </xf>
    <xf numFmtId="165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" fontId="0" fillId="0" borderId="10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" fontId="0" fillId="3" borderId="10" xfId="0" applyNumberFormat="1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165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pivotButton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165" fontId="4" fillId="4" borderId="18" xfId="0" applyNumberFormat="1" applyFont="1" applyFill="1" applyBorder="1" applyAlignment="1" applyProtection="1">
      <alignment horizontal="center"/>
      <protection hidden="1"/>
    </xf>
    <xf numFmtId="164" fontId="4" fillId="4" borderId="18" xfId="0" applyNumberFormat="1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164" fontId="4" fillId="4" borderId="19" xfId="0" applyNumberFormat="1" applyFont="1" applyFill="1" applyBorder="1" applyAlignment="1" applyProtection="1">
      <alignment horizontal="center"/>
      <protection hidden="1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6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Protection="1">
      <protection hidden="1"/>
    </xf>
    <xf numFmtId="165" fontId="1" fillId="4" borderId="24" xfId="0" applyNumberFormat="1" applyFont="1" applyFill="1" applyBorder="1" applyProtection="1">
      <protection hidden="1"/>
    </xf>
    <xf numFmtId="164" fontId="1" fillId="4" borderId="25" xfId="0" applyNumberFormat="1" applyFont="1" applyFill="1" applyBorder="1" applyProtection="1">
      <protection hidden="1"/>
    </xf>
    <xf numFmtId="165" fontId="1" fillId="4" borderId="24" xfId="0" applyNumberFormat="1" applyFont="1" applyFill="1" applyBorder="1" applyAlignment="1" applyProtection="1">
      <alignment horizontal="center"/>
      <protection hidden="1"/>
    </xf>
    <xf numFmtId="164" fontId="1" fillId="4" borderId="25" xfId="0" applyNumberFormat="1" applyFont="1" applyFill="1" applyBorder="1" applyAlignment="1" applyProtection="1">
      <alignment horizontal="center"/>
      <protection hidden="1"/>
    </xf>
    <xf numFmtId="0" fontId="1" fillId="4" borderId="24" xfId="0" applyFont="1" applyFill="1" applyBorder="1" applyAlignment="1" applyProtection="1">
      <alignment horizontal="center"/>
      <protection hidden="1"/>
    </xf>
    <xf numFmtId="0" fontId="5" fillId="3" borderId="21" xfId="0" applyFont="1" applyFill="1" applyBorder="1" applyProtection="1">
      <protection hidden="1"/>
    </xf>
    <xf numFmtId="165" fontId="5" fillId="3" borderId="14" xfId="0" applyNumberFormat="1" applyFont="1" applyFill="1" applyBorder="1" applyAlignment="1" applyProtection="1">
      <alignment horizontal="center"/>
      <protection hidden="1"/>
    </xf>
    <xf numFmtId="164" fontId="5" fillId="3" borderId="15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hidden="1"/>
    </xf>
    <xf numFmtId="165" fontId="5" fillId="3" borderId="2" xfId="0" applyNumberFormat="1" applyFont="1" applyFill="1" applyBorder="1" applyAlignment="1" applyProtection="1">
      <alignment horizontal="center"/>
      <protection hidden="1"/>
    </xf>
    <xf numFmtId="164" fontId="5" fillId="3" borderId="3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5" fontId="5" fillId="3" borderId="0" xfId="0" applyNumberFormat="1" applyFon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22" xfId="0" applyFont="1" applyBorder="1" applyProtection="1">
      <protection hidden="1"/>
    </xf>
    <xf numFmtId="165" fontId="6" fillId="0" borderId="9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hidden="1"/>
    </xf>
    <xf numFmtId="0" fontId="6" fillId="0" borderId="10" xfId="0" applyFont="1" applyBorder="1" applyProtection="1">
      <protection hidden="1"/>
    </xf>
    <xf numFmtId="165" fontId="6" fillId="0" borderId="11" xfId="0" applyNumberFormat="1" applyFont="1" applyBorder="1" applyAlignment="1" applyProtection="1">
      <alignment horizontal="center"/>
      <protection hidden="1"/>
    </xf>
    <xf numFmtId="164" fontId="6" fillId="0" borderId="12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5" fontId="6" fillId="3" borderId="9" xfId="0" applyNumberFormat="1" applyFont="1" applyFill="1" applyBorder="1" applyAlignment="1" applyProtection="1">
      <alignment horizontal="center"/>
      <protection hidden="1"/>
    </xf>
    <xf numFmtId="164" fontId="6" fillId="3" borderId="9" xfId="0" applyNumberFormat="1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Protection="1">
      <protection hidden="1"/>
    </xf>
    <xf numFmtId="165" fontId="6" fillId="3" borderId="11" xfId="0" applyNumberFormat="1" applyFont="1" applyFill="1" applyBorder="1" applyAlignment="1" applyProtection="1">
      <alignment horizontal="center"/>
      <protection hidden="1"/>
    </xf>
    <xf numFmtId="164" fontId="6" fillId="3" borderId="12" xfId="0" applyNumberFormat="1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164" fontId="6" fillId="3" borderId="8" xfId="0" applyNumberFormat="1" applyFont="1" applyFill="1" applyBorder="1" applyAlignment="1" applyProtection="1">
      <alignment horizontal="center"/>
      <protection hidden="1"/>
    </xf>
    <xf numFmtId="0" fontId="6" fillId="0" borderId="30" xfId="0" applyFont="1" applyBorder="1" applyProtection="1">
      <protection hidden="1"/>
    </xf>
    <xf numFmtId="165" fontId="6" fillId="0" borderId="26" xfId="0" applyNumberFormat="1" applyFont="1" applyBorder="1" applyAlignment="1" applyProtection="1">
      <alignment horizontal="center"/>
      <protection hidden="1"/>
    </xf>
    <xf numFmtId="164" fontId="6" fillId="0" borderId="26" xfId="0" applyNumberFormat="1" applyFont="1" applyBorder="1" applyAlignment="1" applyProtection="1">
      <alignment horizontal="center"/>
      <protection hidden="1"/>
    </xf>
    <xf numFmtId="0" fontId="6" fillId="0" borderId="27" xfId="0" applyFont="1" applyBorder="1" applyProtection="1">
      <protection hidden="1"/>
    </xf>
    <xf numFmtId="165" fontId="6" fillId="0" borderId="28" xfId="0" applyNumberFormat="1" applyFont="1" applyBorder="1" applyAlignment="1" applyProtection="1">
      <alignment horizontal="center"/>
      <protection hidden="1"/>
    </xf>
    <xf numFmtId="164" fontId="6" fillId="0" borderId="29" xfId="0" applyNumberFormat="1" applyFont="1" applyBorder="1" applyAlignment="1" applyProtection="1">
      <alignment horizontal="center"/>
      <protection hidden="1"/>
    </xf>
    <xf numFmtId="0" fontId="6" fillId="0" borderId="26" xfId="0" applyFont="1" applyBorder="1" applyProtection="1">
      <protection hidden="1"/>
    </xf>
    <xf numFmtId="164" fontId="6" fillId="0" borderId="31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quotePrefix="1" applyNumberForma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5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locked="0" hidden="1"/>
    </xf>
    <xf numFmtId="0" fontId="0" fillId="0" borderId="46" xfId="0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1" fontId="0" fillId="0" borderId="47" xfId="0" applyNumberFormat="1" applyBorder="1" applyProtection="1">
      <protection hidden="1"/>
    </xf>
    <xf numFmtId="0" fontId="0" fillId="0" borderId="0" xfId="0" applyAlignment="1">
      <alignment vertical="center"/>
    </xf>
    <xf numFmtId="0" fontId="0" fillId="0" borderId="2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65" fontId="8" fillId="0" borderId="49" xfId="0" applyNumberFormat="1" applyFont="1" applyBorder="1" applyAlignment="1" applyProtection="1">
      <alignment vertical="center" wrapText="1"/>
      <protection hidden="1"/>
    </xf>
    <xf numFmtId="165" fontId="0" fillId="0" borderId="50" xfId="0" applyNumberFormat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165" fontId="8" fillId="0" borderId="22" xfId="0" applyNumberFormat="1" applyFont="1" applyBorder="1" applyAlignment="1" applyProtection="1">
      <alignment vertical="center" wrapText="1"/>
      <protection hidden="1"/>
    </xf>
    <xf numFmtId="165" fontId="0" fillId="0" borderId="11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165" fontId="8" fillId="0" borderId="30" xfId="0" applyNumberFormat="1" applyFont="1" applyBorder="1" applyAlignment="1" applyProtection="1">
      <alignment vertical="center" wrapText="1"/>
      <protection hidden="1"/>
    </xf>
    <xf numFmtId="165" fontId="0" fillId="0" borderId="28" xfId="0" applyNumberFormat="1" applyBorder="1" applyAlignment="1" applyProtection="1">
      <alignment vertical="center"/>
      <protection hidden="1"/>
    </xf>
    <xf numFmtId="165" fontId="8" fillId="0" borderId="10" xfId="0" applyNumberFormat="1" applyFont="1" applyBorder="1" applyAlignment="1" applyProtection="1">
      <alignment vertical="center" wrapText="1"/>
      <protection hidden="1"/>
    </xf>
    <xf numFmtId="0" fontId="3" fillId="3" borderId="45" xfId="0" applyFont="1" applyFill="1" applyBorder="1" applyProtection="1">
      <protection hidden="1"/>
    </xf>
    <xf numFmtId="165" fontId="3" fillId="3" borderId="40" xfId="0" applyNumberFormat="1" applyFont="1" applyFill="1" applyBorder="1" applyProtection="1">
      <protection hidden="1"/>
    </xf>
    <xf numFmtId="164" fontId="3" fillId="3" borderId="41" xfId="0" applyNumberFormat="1" applyFont="1" applyFill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47" xfId="0" applyNumberFormat="1" applyBorder="1" applyProtection="1">
      <protection hidden="1"/>
    </xf>
    <xf numFmtId="165" fontId="0" fillId="0" borderId="48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1" fontId="0" fillId="3" borderId="49" xfId="0" applyNumberFormat="1" applyFill="1" applyBorder="1" applyProtection="1">
      <protection hidden="1"/>
    </xf>
    <xf numFmtId="0" fontId="3" fillId="3" borderId="16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52" xfId="0" applyFont="1" applyFill="1" applyBorder="1" applyAlignment="1" applyProtection="1">
      <alignment horizontal="left"/>
      <protection hidden="1"/>
    </xf>
    <xf numFmtId="1" fontId="0" fillId="3" borderId="45" xfId="0" applyNumberFormat="1" applyFill="1" applyBorder="1" applyProtection="1">
      <protection hidden="1"/>
    </xf>
    <xf numFmtId="165" fontId="0" fillId="3" borderId="40" xfId="0" applyNumberFormat="1" applyFill="1" applyBorder="1" applyProtection="1">
      <protection hidden="1"/>
    </xf>
    <xf numFmtId="164" fontId="0" fillId="3" borderId="41" xfId="0" applyNumberFormat="1" applyFill="1" applyBorder="1" applyProtection="1">
      <protection hidden="1"/>
    </xf>
    <xf numFmtId="164" fontId="0" fillId="0" borderId="29" xfId="0" applyNumberFormat="1" applyBorder="1" applyAlignment="1" applyProtection="1">
      <alignment vertical="center"/>
      <protection hidden="1"/>
    </xf>
    <xf numFmtId="164" fontId="0" fillId="0" borderId="12" xfId="0" applyNumberFormat="1" applyBorder="1" applyAlignment="1" applyProtection="1">
      <alignment vertical="center"/>
      <protection hidden="1"/>
    </xf>
    <xf numFmtId="165" fontId="0" fillId="0" borderId="24" xfId="0" applyNumberFormat="1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pivotButton="1" applyProtection="1">
      <protection hidden="1"/>
    </xf>
    <xf numFmtId="0" fontId="9" fillId="0" borderId="0" xfId="0" applyFont="1" applyProtection="1">
      <protection hidden="1"/>
    </xf>
    <xf numFmtId="0" fontId="9" fillId="0" borderId="54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0" fillId="0" borderId="54" xfId="0" applyBorder="1" applyProtection="1">
      <protection hidden="1"/>
    </xf>
    <xf numFmtId="0" fontId="3" fillId="0" borderId="54" xfId="0" applyFont="1" applyBorder="1" applyProtection="1">
      <protection hidden="1"/>
    </xf>
    <xf numFmtId="0" fontId="0" fillId="0" borderId="53" xfId="0" applyBorder="1" applyProtection="1">
      <protection hidden="1"/>
    </xf>
    <xf numFmtId="0" fontId="0" fillId="0" borderId="55" xfId="0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56" xfId="0" applyBorder="1" applyProtection="1">
      <protection hidden="1"/>
    </xf>
    <xf numFmtId="1" fontId="0" fillId="3" borderId="1" xfId="0" applyNumberFormat="1" applyFill="1" applyBorder="1" applyProtection="1">
      <protection hidden="1"/>
    </xf>
    <xf numFmtId="165" fontId="0" fillId="3" borderId="2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164" fontId="0" fillId="3" borderId="57" xfId="0" applyNumberFormat="1" applyFill="1" applyBorder="1" applyProtection="1"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65" fontId="8" fillId="0" borderId="27" xfId="0" applyNumberFormat="1" applyFont="1" applyBorder="1" applyAlignment="1" applyProtection="1">
      <alignment vertical="center" wrapText="1"/>
      <protection hidden="1"/>
    </xf>
    <xf numFmtId="0" fontId="0" fillId="0" borderId="0" xfId="0" pivotButton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left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2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</cellXfs>
  <cellStyles count="1">
    <cellStyle name="Standaard" xfId="0" builtinId="0"/>
  </cellStyles>
  <dxfs count="11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records2020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totaallijst"/>
      <sheetName val="kb lijftijdrecords"/>
      <sheetName val="lb leeftijdrecords"/>
      <sheetName val="clubrecords"/>
      <sheetName val="aantal records per seizoen"/>
      <sheetName val="stamgegevens"/>
      <sheetName val="verwijzin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korte baan;25;vrije slag;mannen;record</v>
          </cell>
          <cell r="B5" t="str">
            <v>kbhvr25</v>
          </cell>
        </row>
        <row r="6">
          <cell r="A6" t="str">
            <v>korte baan;50;vrije slag;mannen;record</v>
          </cell>
          <cell r="B6" t="str">
            <v>kbhvr50</v>
          </cell>
        </row>
        <row r="7">
          <cell r="A7" t="str">
            <v>korte baan;100;vrije slag;mannen;record</v>
          </cell>
          <cell r="B7" t="str">
            <v>kbhvr100</v>
          </cell>
        </row>
        <row r="8">
          <cell r="A8" t="str">
            <v>korte baan;200;vrije slag;mannen;record</v>
          </cell>
          <cell r="B8" t="str">
            <v>kbhvr200</v>
          </cell>
        </row>
        <row r="9">
          <cell r="A9" t="str">
            <v>korte baan;400;vrije slag;mannen;record</v>
          </cell>
          <cell r="B9" t="str">
            <v>kbhvr400</v>
          </cell>
        </row>
        <row r="10">
          <cell r="A10" t="str">
            <v>korte baan;800;vrije slag;mannen;record</v>
          </cell>
          <cell r="B10" t="str">
            <v>kbhvr800</v>
          </cell>
        </row>
        <row r="11">
          <cell r="A11" t="str">
            <v>korte baan;1500;vrije slag;mannen;record</v>
          </cell>
          <cell r="B11" t="str">
            <v>kbhvr1500</v>
          </cell>
        </row>
        <row r="12">
          <cell r="A12" t="str">
            <v>korte baan;2000;vrije slag;mannen;record</v>
          </cell>
          <cell r="B12" t="str">
            <v>kbhvr2000</v>
          </cell>
        </row>
        <row r="14">
          <cell r="A14" t="str">
            <v>korte baan;25;vlinderslag;mannen;record</v>
          </cell>
          <cell r="B14" t="str">
            <v>kbhvl25</v>
          </cell>
        </row>
        <row r="15">
          <cell r="A15" t="str">
            <v>korte baan;50;vlinderslag;mannen;record</v>
          </cell>
          <cell r="B15" t="str">
            <v>kbhvl50</v>
          </cell>
        </row>
        <row r="16">
          <cell r="A16" t="str">
            <v>korte baan;100;vlinderslag;mannen;record</v>
          </cell>
          <cell r="B16" t="str">
            <v>kbhvl100</v>
          </cell>
        </row>
        <row r="17">
          <cell r="A17" t="str">
            <v>korte baan;200;vlinderslag;mannen;record</v>
          </cell>
          <cell r="B17" t="str">
            <v>kbhvl200</v>
          </cell>
        </row>
        <row r="19">
          <cell r="A19" t="str">
            <v>korte baan;25;rugslag;mannen;record</v>
          </cell>
          <cell r="B19" t="str">
            <v>kbhru25</v>
          </cell>
        </row>
        <row r="20">
          <cell r="A20" t="str">
            <v>korte baan;50;rugslag;mannen;record</v>
          </cell>
          <cell r="B20" t="str">
            <v>kbhru50</v>
          </cell>
        </row>
        <row r="21">
          <cell r="A21" t="str">
            <v>korte baan;100;rugslag;mannen;record</v>
          </cell>
          <cell r="B21" t="str">
            <v>kbhru100</v>
          </cell>
        </row>
        <row r="22">
          <cell r="A22" t="str">
            <v>korte baan;200;rugslag;mannen;record</v>
          </cell>
          <cell r="B22" t="str">
            <v>kbhru200</v>
          </cell>
        </row>
        <row r="24">
          <cell r="A24" t="str">
            <v>korte baan;25;schoolslag;mannen;record</v>
          </cell>
          <cell r="B24" t="str">
            <v>kbhsc25</v>
          </cell>
        </row>
        <row r="25">
          <cell r="A25" t="str">
            <v>korte baan;50;schoolslag;mannen;record</v>
          </cell>
          <cell r="B25" t="str">
            <v>kbhsc50</v>
          </cell>
        </row>
        <row r="26">
          <cell r="A26" t="str">
            <v>korte baan;100;schoolslag;mannen;record</v>
          </cell>
          <cell r="B26" t="str">
            <v>kbhsc100</v>
          </cell>
        </row>
        <row r="27">
          <cell r="A27" t="str">
            <v>korte baan;200;schoolslag;mannen;record</v>
          </cell>
          <cell r="B27" t="str">
            <v>kbhsc200</v>
          </cell>
        </row>
        <row r="29">
          <cell r="A29" t="str">
            <v>korte baan;100;wisselslag;mannen;record</v>
          </cell>
          <cell r="B29" t="str">
            <v>kbhwi100</v>
          </cell>
        </row>
        <row r="30">
          <cell r="A30" t="str">
            <v>korte baan;200;wisselslag;mannen;record</v>
          </cell>
          <cell r="B30" t="str">
            <v>kbhwi200</v>
          </cell>
        </row>
        <row r="31">
          <cell r="A31" t="str">
            <v>korte baan;400;wisselslag;mannen;record</v>
          </cell>
          <cell r="B31" t="str">
            <v>kbhwi400</v>
          </cell>
        </row>
        <row r="33">
          <cell r="A33" t="str">
            <v>korte baan;4x50;vrije slag;mannen;record</v>
          </cell>
          <cell r="B33" t="str">
            <v>kbhvr4x50</v>
          </cell>
        </row>
        <row r="34">
          <cell r="A34" t="str">
            <v>korte baan;4x100;vrije slag;mannen;record</v>
          </cell>
          <cell r="B34" t="str">
            <v>kbhvr4x100</v>
          </cell>
        </row>
        <row r="35">
          <cell r="A35" t="str">
            <v>korte baan;4x200;vrije slag;mannen;record</v>
          </cell>
          <cell r="B35" t="str">
            <v>kbhvr4x200</v>
          </cell>
        </row>
        <row r="36">
          <cell r="A36" t="str">
            <v>korte baan;4x50;wisselslag;mannen;record</v>
          </cell>
          <cell r="B36" t="str">
            <v>kbhwi4x50</v>
          </cell>
        </row>
        <row r="37">
          <cell r="A37" t="str">
            <v>korte baan;4x100;wisselslag;mannen;record</v>
          </cell>
          <cell r="B37" t="str">
            <v>kbhwi4x100</v>
          </cell>
        </row>
        <row r="38">
          <cell r="A38" t="str">
            <v>korte baan; 4x200;wisselslag;mannen;record</v>
          </cell>
          <cell r="B38" t="str">
            <v>kbhwi4x200</v>
          </cell>
        </row>
        <row r="40">
          <cell r="A40" t="str">
            <v>lange baan;25;vrije slag;mannen;record</v>
          </cell>
          <cell r="B40" t="str">
            <v>lbhvr25</v>
          </cell>
        </row>
        <row r="41">
          <cell r="A41" t="str">
            <v>lange baan;50;vrije slag;mannen;record</v>
          </cell>
          <cell r="B41" t="str">
            <v>lbhvr50</v>
          </cell>
        </row>
        <row r="42">
          <cell r="A42" t="str">
            <v>lange baan;100;vrije slag;mannen;record</v>
          </cell>
          <cell r="B42" t="str">
            <v>lbhvr100</v>
          </cell>
        </row>
        <row r="43">
          <cell r="A43" t="str">
            <v>lange baan;200;vrije slag;mannen;record</v>
          </cell>
          <cell r="B43" t="str">
            <v>lbhvr200</v>
          </cell>
        </row>
        <row r="44">
          <cell r="A44" t="str">
            <v>lange baan;400;vrije slag;mannen;record</v>
          </cell>
          <cell r="B44" t="str">
            <v>lbhvr400</v>
          </cell>
        </row>
        <row r="45">
          <cell r="A45" t="str">
            <v>lange baan;800;vrije slag;mannen;record</v>
          </cell>
          <cell r="B45" t="str">
            <v>lbhvr800</v>
          </cell>
        </row>
        <row r="46">
          <cell r="A46" t="str">
            <v>lange baan;1500;vrije slag;mannen;record</v>
          </cell>
          <cell r="B46" t="str">
            <v>lbhvr1500</v>
          </cell>
        </row>
        <row r="47">
          <cell r="A47" t="str">
            <v>lange baan;2000;vrije slag;mannen;record</v>
          </cell>
          <cell r="B47" t="str">
            <v>lbhvr2000</v>
          </cell>
        </row>
        <row r="48">
          <cell r="A48" t="str">
            <v>lange baan;5000;vrije slag'mannen;record</v>
          </cell>
          <cell r="B48" t="str">
            <v>lbhvr5000</v>
          </cell>
        </row>
        <row r="50">
          <cell r="A50" t="str">
            <v>lange baan;25;vlinderslag;mannen;record</v>
          </cell>
          <cell r="B50" t="str">
            <v>lbhvl25</v>
          </cell>
        </row>
        <row r="51">
          <cell r="A51" t="str">
            <v>lange baan;50;vlinderslag;mannen;record</v>
          </cell>
          <cell r="B51" t="str">
            <v>lbhvl50</v>
          </cell>
        </row>
        <row r="52">
          <cell r="A52" t="str">
            <v>lange baan;100;vlinderslag;mannen;record</v>
          </cell>
          <cell r="B52" t="str">
            <v>lbhvl100</v>
          </cell>
        </row>
        <row r="53">
          <cell r="A53" t="str">
            <v>lange baan;200;vlinderslag;mannen;record</v>
          </cell>
          <cell r="B53" t="str">
            <v>lbhvl200</v>
          </cell>
        </row>
        <row r="55">
          <cell r="A55" t="str">
            <v>lange baan;25;rugslag;mannen;record</v>
          </cell>
          <cell r="B55" t="str">
            <v>lbhru25</v>
          </cell>
        </row>
        <row r="56">
          <cell r="A56" t="str">
            <v>lange baan;50;rugslag;mannen;record</v>
          </cell>
          <cell r="B56" t="str">
            <v>lbhru50</v>
          </cell>
        </row>
        <row r="57">
          <cell r="A57" t="str">
            <v>lange baan;100;rugslag;mannen;record</v>
          </cell>
          <cell r="B57" t="str">
            <v>lbhru100</v>
          </cell>
        </row>
        <row r="58">
          <cell r="A58" t="str">
            <v>lange baan;200;rugslag;mannen;record</v>
          </cell>
          <cell r="B58" t="str">
            <v>lbhru200</v>
          </cell>
        </row>
        <row r="60">
          <cell r="A60" t="str">
            <v>lange baan;25;schoolslag;mannen;record</v>
          </cell>
          <cell r="B60" t="str">
            <v>lbhsc25</v>
          </cell>
        </row>
        <row r="61">
          <cell r="A61" t="str">
            <v>lange baan;50;schoolslag;mannen;record</v>
          </cell>
          <cell r="B61" t="str">
            <v>lbhsc50</v>
          </cell>
        </row>
        <row r="62">
          <cell r="A62" t="str">
            <v>lange baan;100;schoolslag;mannen;record</v>
          </cell>
          <cell r="B62" t="str">
            <v>lbhsc100</v>
          </cell>
        </row>
        <row r="63">
          <cell r="A63" t="str">
            <v>lange baan;200;schoolslag;mannen;record</v>
          </cell>
          <cell r="B63" t="str">
            <v>lbhsc200</v>
          </cell>
        </row>
        <row r="65">
          <cell r="A65" t="str">
            <v>lange baan;100;wisselslag;mannen;record</v>
          </cell>
          <cell r="B65" t="str">
            <v>lbhwi100</v>
          </cell>
        </row>
        <row r="66">
          <cell r="A66" t="str">
            <v>lange baan;200;wisselslag;mannen;record</v>
          </cell>
          <cell r="B66" t="str">
            <v>lbhwi200</v>
          </cell>
        </row>
        <row r="67">
          <cell r="A67" t="str">
            <v>lange baan;400;wisselslag;mannen;record</v>
          </cell>
          <cell r="B67" t="str">
            <v>lbhwi400</v>
          </cell>
        </row>
        <row r="69">
          <cell r="A69" t="str">
            <v>lange baan;4x50;vrije slag;mannen;record</v>
          </cell>
          <cell r="B69" t="str">
            <v>lbhvr4x50</v>
          </cell>
        </row>
        <row r="70">
          <cell r="A70" t="str">
            <v>lange baan;4x100;vrije slag;mannen;record</v>
          </cell>
          <cell r="B70" t="str">
            <v>lbhvr4x100</v>
          </cell>
        </row>
        <row r="71">
          <cell r="A71" t="str">
            <v>lange baan;4x200;vrije slag;mannen;record</v>
          </cell>
          <cell r="B71" t="str">
            <v>lbhvr4x200</v>
          </cell>
        </row>
        <row r="72">
          <cell r="A72" t="str">
            <v>lange baan;4x50;wisselslag;mannen;record</v>
          </cell>
          <cell r="B72" t="str">
            <v>lbhwi4x50</v>
          </cell>
        </row>
        <row r="73">
          <cell r="A73" t="str">
            <v>lange baan;4x100;wisselslag;mannen;record</v>
          </cell>
          <cell r="B73" t="str">
            <v>lbhwi4x100</v>
          </cell>
        </row>
        <row r="74">
          <cell r="A74" t="str">
            <v>lange baan; 4x200;wisselslag;mannen;record</v>
          </cell>
          <cell r="B74" t="str">
            <v>lbhwi4x200</v>
          </cell>
        </row>
        <row r="79">
          <cell r="A79" t="str">
            <v>korte baan;25;vrije slag;vrouwen;record</v>
          </cell>
          <cell r="B79" t="str">
            <v>kbdvr25</v>
          </cell>
        </row>
        <row r="80">
          <cell r="A80" t="str">
            <v>korte baan;50;vrije slag;vrouwen;record</v>
          </cell>
          <cell r="B80" t="str">
            <v>kbdvr50</v>
          </cell>
        </row>
        <row r="81">
          <cell r="A81" t="str">
            <v>korte baan;100;vrije slag;vrouwen;record</v>
          </cell>
          <cell r="B81" t="str">
            <v>kbdvr100</v>
          </cell>
        </row>
        <row r="82">
          <cell r="A82" t="str">
            <v>korte baan;200;vrije slag;vrouwen;record</v>
          </cell>
          <cell r="B82" t="str">
            <v>kbdvr200</v>
          </cell>
        </row>
        <row r="83">
          <cell r="A83" t="str">
            <v>korte baan;400;vrije slag;vrouwen;record</v>
          </cell>
          <cell r="B83" t="str">
            <v>kbdvr400</v>
          </cell>
        </row>
        <row r="84">
          <cell r="A84" t="str">
            <v>korte baan;800;vrije slag;vrouwen;record</v>
          </cell>
          <cell r="B84" t="str">
            <v>kbdvr800</v>
          </cell>
        </row>
        <row r="85">
          <cell r="A85" t="str">
            <v>korte baan;1500;vrije slag;vrouwen;record</v>
          </cell>
          <cell r="B85" t="str">
            <v>kbdvr1500</v>
          </cell>
        </row>
        <row r="86">
          <cell r="A86" t="str">
            <v>korte baan;2000;vrije slag;vrouwen;record</v>
          </cell>
          <cell r="B86" t="str">
            <v>kbdvr2000</v>
          </cell>
        </row>
        <row r="88">
          <cell r="A88" t="str">
            <v>korte baan;25;vlinderslag;vrouwen;record</v>
          </cell>
          <cell r="B88" t="str">
            <v>kbdvl25</v>
          </cell>
        </row>
        <row r="89">
          <cell r="A89" t="str">
            <v>korte baan;50;vlinderslag;vrouwen;record</v>
          </cell>
          <cell r="B89" t="str">
            <v>kbdvl50</v>
          </cell>
        </row>
        <row r="90">
          <cell r="A90" t="str">
            <v>korte baan;100;vlinderslag;vrouwen;record</v>
          </cell>
          <cell r="B90" t="str">
            <v>kbdvl100</v>
          </cell>
        </row>
        <row r="91">
          <cell r="A91" t="str">
            <v>korte baan;200;vlinderslag;vrouwen;record</v>
          </cell>
          <cell r="B91" t="str">
            <v>kbdvl200</v>
          </cell>
        </row>
        <row r="93">
          <cell r="A93" t="str">
            <v>korte baan;25;rugslag;vrouwen;record</v>
          </cell>
          <cell r="B93" t="str">
            <v>kbdru25</v>
          </cell>
        </row>
        <row r="94">
          <cell r="A94" t="str">
            <v>korte baan;50;rugslag;vrouwen;record</v>
          </cell>
          <cell r="B94" t="str">
            <v>kbdru50</v>
          </cell>
        </row>
        <row r="95">
          <cell r="A95" t="str">
            <v>korte baan;100;rugslag;vrouwen;record</v>
          </cell>
          <cell r="B95" t="str">
            <v>kbdru100</v>
          </cell>
        </row>
        <row r="96">
          <cell r="A96" t="str">
            <v>korte baan;200;rugslag;vrouwen;record</v>
          </cell>
          <cell r="B96" t="str">
            <v>kbdru200</v>
          </cell>
        </row>
        <row r="98">
          <cell r="A98" t="str">
            <v>korte baan;25;schoolslag;vrouwen;record</v>
          </cell>
          <cell r="B98" t="str">
            <v>kbdsc25</v>
          </cell>
        </row>
        <row r="99">
          <cell r="A99" t="str">
            <v>korte baan;50;schoolslag;vrouwen;record</v>
          </cell>
          <cell r="B99" t="str">
            <v>kbdsc50</v>
          </cell>
        </row>
        <row r="100">
          <cell r="A100" t="str">
            <v>korte baan;100;schoolslag;vrouwen;record</v>
          </cell>
          <cell r="B100" t="str">
            <v>kbdsc100</v>
          </cell>
        </row>
        <row r="101">
          <cell r="A101" t="str">
            <v>korte baan;200;schoolslag;vrouwen;record</v>
          </cell>
          <cell r="B101" t="str">
            <v>kbdsc200</v>
          </cell>
        </row>
        <row r="103">
          <cell r="A103" t="str">
            <v>korte baan;100;wisselslag;vrouwen;record</v>
          </cell>
          <cell r="B103" t="str">
            <v>kbdwi100</v>
          </cell>
        </row>
        <row r="104">
          <cell r="A104" t="str">
            <v>korte baan;200;wisselslag;vrouwen;record</v>
          </cell>
          <cell r="B104" t="str">
            <v>kbdwi200</v>
          </cell>
        </row>
        <row r="105">
          <cell r="A105" t="str">
            <v>korte baan;400;wisselslag;vrouwen;record</v>
          </cell>
          <cell r="B105" t="str">
            <v>kbdwi400</v>
          </cell>
        </row>
        <row r="107">
          <cell r="A107" t="str">
            <v>korte baan;4x50;vrije slag;vrouwen;record</v>
          </cell>
          <cell r="B107" t="str">
            <v>kbvvr4x50</v>
          </cell>
        </row>
        <row r="108">
          <cell r="A108" t="str">
            <v>korte baan;4x100;vrije slag;vrouwen;record</v>
          </cell>
          <cell r="B108" t="str">
            <v>kbvvr4x100</v>
          </cell>
        </row>
        <row r="109">
          <cell r="A109" t="str">
            <v>korte baan;4x200;vrije slag;vrouwen;record</v>
          </cell>
          <cell r="B109" t="str">
            <v>kbvvr4x200</v>
          </cell>
        </row>
        <row r="110">
          <cell r="A110" t="str">
            <v>korte baan;4x50;wisselslag;vrouwen;record</v>
          </cell>
          <cell r="B110" t="str">
            <v>kbvwi4x50</v>
          </cell>
        </row>
        <row r="111">
          <cell r="A111" t="str">
            <v>korte baan;4x100;wisselslag;vrouwen;record</v>
          </cell>
          <cell r="B111" t="str">
            <v>kbvwi4x100</v>
          </cell>
        </row>
        <row r="112">
          <cell r="A112" t="str">
            <v>korte baan; 4x200;wisselslag;vrouwen;record</v>
          </cell>
          <cell r="B112" t="str">
            <v>kbvwi4x200</v>
          </cell>
        </row>
        <row r="117">
          <cell r="A117" t="str">
            <v>lange baan;25;vrije slag;vrouwen;record</v>
          </cell>
          <cell r="B117" t="str">
            <v>lbdvr25</v>
          </cell>
        </row>
        <row r="118">
          <cell r="A118" t="str">
            <v>lange baan;50;vrije slag;vrouwen;record</v>
          </cell>
          <cell r="B118" t="str">
            <v>lbdvr50</v>
          </cell>
        </row>
        <row r="119">
          <cell r="A119" t="str">
            <v>lange baan;100;vrije slag;vrouwen;record</v>
          </cell>
          <cell r="B119" t="str">
            <v>lbdvr100</v>
          </cell>
        </row>
        <row r="120">
          <cell r="A120" t="str">
            <v>lange baan;200;vrije slag;vrouwen;record</v>
          </cell>
          <cell r="B120" t="str">
            <v>lbdvr200</v>
          </cell>
        </row>
        <row r="121">
          <cell r="A121" t="str">
            <v>lange baan;400;vrije slag;vrouwen;record</v>
          </cell>
          <cell r="B121" t="str">
            <v>lbdvr400</v>
          </cell>
        </row>
        <row r="122">
          <cell r="A122" t="str">
            <v>lange baan;800;vrije slag;vrouwen;record</v>
          </cell>
          <cell r="B122" t="str">
            <v>lbdvr800</v>
          </cell>
        </row>
        <row r="123">
          <cell r="A123" t="str">
            <v>lange baan;1500;vrije slag;vrouwen;record</v>
          </cell>
          <cell r="B123" t="str">
            <v>lbdvr1500</v>
          </cell>
        </row>
        <row r="124">
          <cell r="A124" t="str">
            <v>lange baan;2000;vrije slag;vrouwen;record</v>
          </cell>
          <cell r="B124" t="str">
            <v>lbdvr2000</v>
          </cell>
        </row>
        <row r="125">
          <cell r="A125" t="str">
            <v>lange baan;5000;vrije slag'vrouwen;record</v>
          </cell>
          <cell r="B125" t="str">
            <v>lbdvr5000</v>
          </cell>
        </row>
        <row r="127">
          <cell r="A127" t="str">
            <v>lange baan;25;vlinderslag;vrouwen;record</v>
          </cell>
          <cell r="B127" t="str">
            <v>lbdvl25</v>
          </cell>
        </row>
        <row r="128">
          <cell r="A128" t="str">
            <v>lange baan;50;vlinderslag;vrouwen;record</v>
          </cell>
          <cell r="B128" t="str">
            <v>lbdvl50</v>
          </cell>
        </row>
        <row r="129">
          <cell r="A129" t="str">
            <v>lange baan;100;vlinderslag;vrouwen;record</v>
          </cell>
          <cell r="B129" t="str">
            <v>lbdvl100</v>
          </cell>
        </row>
        <row r="130">
          <cell r="A130" t="str">
            <v>lange baan;200;vlinderslag;vrouwen;record</v>
          </cell>
          <cell r="B130" t="str">
            <v>lbdvl200</v>
          </cell>
        </row>
        <row r="132">
          <cell r="A132" t="str">
            <v>lange baan;25;rugslag;vrouwen;record</v>
          </cell>
          <cell r="B132" t="str">
            <v>lbdru25</v>
          </cell>
        </row>
        <row r="133">
          <cell r="A133" t="str">
            <v>lange baan;50;rugslag;vrouwen;record</v>
          </cell>
          <cell r="B133" t="str">
            <v>lbdru50</v>
          </cell>
        </row>
        <row r="134">
          <cell r="A134" t="str">
            <v>lange baan;100;rugslag;vrouwen;record</v>
          </cell>
          <cell r="B134" t="str">
            <v>lbdru100</v>
          </cell>
        </row>
        <row r="135">
          <cell r="A135" t="str">
            <v>lange baan;200;rugslag;vrouwen;record</v>
          </cell>
          <cell r="B135" t="str">
            <v>lbdru200</v>
          </cell>
        </row>
        <row r="137">
          <cell r="A137" t="str">
            <v>lange baan;25;schoolslag;vrouwen;record</v>
          </cell>
          <cell r="B137" t="str">
            <v>lbdsc25</v>
          </cell>
        </row>
        <row r="138">
          <cell r="A138" t="str">
            <v>lange baan;50;schoolslag;vrouwen;record</v>
          </cell>
          <cell r="B138" t="str">
            <v>lbdsc50</v>
          </cell>
        </row>
        <row r="139">
          <cell r="A139" t="str">
            <v>lange baan;100;schoolslag;vrouwen;record</v>
          </cell>
          <cell r="B139" t="str">
            <v>lbdsc100</v>
          </cell>
        </row>
        <row r="140">
          <cell r="A140" t="str">
            <v>lange baan;200;schoolslag;vrouwen;record</v>
          </cell>
          <cell r="B140" t="str">
            <v>lbdsc200</v>
          </cell>
        </row>
        <row r="142">
          <cell r="A142" t="str">
            <v>lange baan;100;wisselslag;vrouwen;record</v>
          </cell>
          <cell r="B142" t="str">
            <v>lbdwi100</v>
          </cell>
        </row>
        <row r="143">
          <cell r="A143" t="str">
            <v>lange baan;200;wisselslag;vrouwen;record</v>
          </cell>
          <cell r="B143" t="str">
            <v>lbdwi200</v>
          </cell>
        </row>
        <row r="144">
          <cell r="A144" t="str">
            <v>lange baan;400;wisselslag;vrouwen;record</v>
          </cell>
          <cell r="B144" t="str">
            <v>lbdwi400</v>
          </cell>
        </row>
        <row r="146">
          <cell r="A146" t="str">
            <v>lange baan;4x50;vrije slag;vrouwen;record</v>
          </cell>
          <cell r="B146" t="str">
            <v>lbvvr4x50</v>
          </cell>
        </row>
        <row r="147">
          <cell r="A147" t="str">
            <v>lange baan;4x100;vrije slag;vrouwen;record</v>
          </cell>
          <cell r="B147" t="str">
            <v>lbvvr4x100</v>
          </cell>
        </row>
        <row r="148">
          <cell r="A148" t="str">
            <v>lange baan;4x200;vrije slag;vrouwen;record</v>
          </cell>
          <cell r="B148" t="str">
            <v>lbvvr4x200</v>
          </cell>
        </row>
        <row r="149">
          <cell r="A149" t="str">
            <v>lange baan;4x50;wisselslag;vrouwen;record</v>
          </cell>
          <cell r="B149" t="str">
            <v>lbvwi4x50</v>
          </cell>
        </row>
        <row r="150">
          <cell r="A150" t="str">
            <v>lange baan;4x100;wisselslag;vrouwen;record</v>
          </cell>
          <cell r="B150" t="str">
            <v>lbvwi4x100</v>
          </cell>
        </row>
        <row r="151">
          <cell r="A151" t="str">
            <v>lange baan; 4x200;wisselslag;vrouwen;record</v>
          </cell>
          <cell r="B151" t="str">
            <v>lbvwi4x200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479.670857870369" createdVersion="7" refreshedVersion="8" minRefreshableVersion="3" recordCount="30" xr:uid="{DDA22B1A-1573-40D9-8B28-A8E8261F924D}">
  <cacheSource type="worksheet">
    <worksheetSource ref="Q3:S33" sheet="clubrecords"/>
  </cacheSource>
  <cacheFields count="3">
    <cacheField name="naam" numFmtId="0">
      <sharedItems containsBlank="1" count="13">
        <m/>
        <s v=""/>
        <s v="Lars van Wingerden"/>
        <s v="Andy Turta"/>
        <s v="Ivar Kleuver"/>
        <s v="Anouar Visser"/>
        <s v="Justin Jansen"/>
        <s v="Liam Doyle" u="1"/>
        <s v="Job Kalf" u="1"/>
        <s v="Valdemar de Jong" u="1"/>
        <s v="Dima Lans" u="1"/>
        <s v="Max Verschuur" u="1"/>
        <s v="Thierry Esveldt" u="1"/>
      </sharedItems>
    </cacheField>
    <cacheField name="tijd" numFmtId="165">
      <sharedItems containsDate="1" containsBlank="1" containsMixedTypes="1" minDate="1899-12-30T00:00:25" maxDate="1899-12-30T00:25:04"/>
    </cacheField>
    <cacheField name="datum" numFmtId="164">
      <sharedItems containsDate="1" containsBlank="1" containsMixedTypes="1" minDate="2020-02-09T00:00:00" maxDate="2023-05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479.670913425929" createdVersion="7" refreshedVersion="8" minRefreshableVersion="3" recordCount="29" xr:uid="{73ADA064-D662-4CA1-BEA4-86DC7499B594}">
  <cacheSource type="worksheet">
    <worksheetSource ref="Q46:S75" sheet="clubrecords"/>
  </cacheSource>
  <cacheFields count="3">
    <cacheField name="naam" numFmtId="0">
      <sharedItems containsBlank="1" count="8">
        <m/>
        <s v=""/>
        <s v="Britt Colijn"/>
        <s v="Aukje Grijseels"/>
        <s v="Amber Winkelaar" u="1"/>
        <s v="Isabella Grijseels" u="1"/>
        <s v="Demi Brama" u="1"/>
        <s v="Amelie de Jonge" u="1"/>
      </sharedItems>
    </cacheField>
    <cacheField name="tijd" numFmtId="165">
      <sharedItems containsDate="1" containsBlank="1" containsMixedTypes="1" minDate="1899-12-30T00:00:30" maxDate="1899-12-30T00:20:00"/>
    </cacheField>
    <cacheField name="datum" numFmtId="164">
      <sharedItems containsDate="1" containsBlank="1" containsMixedTypes="1" minDate="2022-03-20T00:00:00" maxDate="2024-06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587.571974305552" createdVersion="7" refreshedVersion="8" minRefreshableVersion="3" recordCount="30" xr:uid="{9C326722-1291-4685-A1C2-B526A6AA3A30}">
  <cacheSource type="worksheet">
    <worksheetSource ref="G3:I33" sheet="clubrecords"/>
  </cacheSource>
  <cacheFields count="3">
    <cacheField name="naam" numFmtId="0">
      <sharedItems containsBlank="1" count="11">
        <m/>
        <s v="Max Saarloos"/>
        <s v="Lars van Wingerden"/>
        <s v="Andy Turta"/>
        <s v=""/>
        <s v="Timo Colijn"/>
        <s v="Ivar Kleuver"/>
        <s v="Andrew ten Hoedt"/>
        <s v="Valdemar de Jong" u="1"/>
        <s v="Faissal Laghrich" u="1"/>
        <s v="Ian Aaron" u="1"/>
      </sharedItems>
    </cacheField>
    <cacheField name="tijd" numFmtId="165">
      <sharedItems containsNonDate="0" containsDate="1" containsBlank="1" containsMixedTypes="1" minDate="1899-12-30T00:00:20" maxDate="1899-12-30T00:17:23"/>
    </cacheField>
    <cacheField name="datum" numFmtId="164">
      <sharedItems containsNonDate="0" containsDate="1" containsBlank="1" containsMixedTypes="1" minDate="2019-11-16T00:00:00" maxDate="2024-03-2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587.572067824076" createdVersion="7" refreshedVersion="8" minRefreshableVersion="3" recordCount="29" xr:uid="{EA10C2B6-CC04-4C14-B27C-A5A099A12F62}">
  <cacheSource type="worksheet">
    <worksheetSource ref="G46:I75" sheet="clubrecords"/>
  </cacheSource>
  <cacheFields count="3">
    <cacheField name="naam" numFmtId="0">
      <sharedItems containsBlank="1" count="13">
        <m/>
        <s v="Emily ten Hoedt"/>
        <s v="Britt Colijn"/>
        <s v="Chantal den Turk"/>
        <s v=""/>
        <s v="Nina de Jongh"/>
        <s v="Evy Saarloos"/>
        <s v="Aukje Grijseels"/>
        <s v="Johanna Neetzke" u="1"/>
        <s v="Allysia Loer" u="1"/>
        <s v="Isabella Grijseels" u="1"/>
        <s v="Zeynep Sarigul" u="1"/>
        <s v="Liv Meulenberg" u="1"/>
      </sharedItems>
    </cacheField>
    <cacheField name="tijd" numFmtId="165">
      <sharedItems containsNonDate="0" containsDate="1" containsBlank="1" containsMixedTypes="1" minDate="1899-12-30T00:00:19" maxDate="1899-12-30T00:20:26"/>
    </cacheField>
    <cacheField name="datum" numFmtId="164">
      <sharedItems containsNonDate="0" containsDate="1" containsBlank="1" containsMixedTypes="1" minDate="2020-10-11T00:00:00" maxDate="2024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587.572216203705" createdVersion="6" refreshedVersion="8" minRefreshableVersion="3" recordCount="1602" xr:uid="{A4502B94-F473-4F80-A706-260EDD14C57B}">
  <cacheSource type="worksheet">
    <worksheetSource ref="F1:Q1048576" sheet="recordstotaallijst"/>
  </cacheSource>
  <cacheFields count="12">
    <cacheField name="seizoen" numFmtId="0">
      <sharedItems containsBlank="1" count="16">
        <s v="2019/2020"/>
        <s v="2020/2021"/>
        <s v="2021/2022"/>
        <s v="2022/2023"/>
        <s v="2023/2024"/>
        <s v="2024/2025"/>
        <m/>
        <s v="2019/2029" u="1"/>
        <s v="2019/2022" u="1"/>
        <s v="2019/2025" u="1"/>
        <s v="2019/2028" u="1"/>
        <s v="2019/2021" u="1"/>
        <s v="2019/2024" u="1"/>
        <s v="2019/2027" u="1"/>
        <s v="2019/2023" u="1"/>
        <s v="2019/2026" u="1"/>
      </sharedItems>
    </cacheField>
    <cacheField name="kb/lb" numFmtId="0">
      <sharedItems containsBlank="1" count="3">
        <s v="korte baan"/>
        <s v="lange baan"/>
        <m/>
      </sharedItems>
    </cacheField>
    <cacheField name="afstand" numFmtId="0">
      <sharedItems containsBlank="1" containsMixedTypes="1" containsNumber="1" containsInteger="1" minValue="25" maxValue="2000"/>
    </cacheField>
    <cacheField name="slag" numFmtId="0">
      <sharedItems containsBlank="1"/>
    </cacheField>
    <cacheField name="mv" numFmtId="0">
      <sharedItems containsBlank="1" count="4">
        <s v="mannen"/>
        <s v="vrouwen"/>
        <s v="gemengd"/>
        <m/>
      </sharedItems>
    </cacheField>
    <cacheField name="geb.jaar" numFmtId="0">
      <sharedItems containsBlank="1" containsMixedTypes="1" containsNumber="1" containsInteger="1" minValue="1999" maxValue="2015"/>
    </cacheField>
    <cacheField name="categorie" numFmtId="1">
      <sharedItems containsBlank="1"/>
    </cacheField>
    <cacheField name="tijd" numFmtId="165">
      <sharedItems containsNonDate="0" containsDate="1" containsBlank="1" containsMixedTypes="1" minDate="1899-12-30T00:00:19" maxDate="1900-02-12T08:52:48"/>
    </cacheField>
    <cacheField name="naam" numFmtId="0">
      <sharedItems containsBlank="1" count="57">
        <s v="Max Verschuur"/>
        <s v="Ivar Kleuver"/>
        <s v="Brian de Groot"/>
        <s v="Andy Turta"/>
        <s v="Dima Lans"/>
        <s v="Thierry Esveldt"/>
        <s v="Justin Jansen"/>
        <s v="Robin van Dijk"/>
        <s v="Britt Colijn"/>
        <s v="Amelie de Jonge"/>
        <s v="Amber Winkelaar"/>
        <s v="Demi Brama"/>
        <s v="Zeynep Sarigul"/>
        <s v="Joey de Groot"/>
        <s v="Valdemar de Jong"/>
        <s v="teamv"/>
        <s v="teamm"/>
        <s v="Anouar Visser"/>
        <s v="Job Kalf"/>
        <s v="Daan de Jongh"/>
        <s v="Faissal Laghrich"/>
        <s v="Jaliza van Rhemen"/>
        <s v="Chantal den Turk"/>
        <s v="Isabella Grijseels"/>
        <s v="Aukje Grijseels"/>
        <s v="Ian Aaron"/>
        <s v="Timo Colijn"/>
        <s v="Jayde Hooper"/>
        <s v="Nina de Jongh"/>
        <s v="Liv Meulenberg"/>
        <s v="teamg"/>
        <s v="Raphael Bourne"/>
        <s v="Johannes Neetzke"/>
        <s v="Caro Gardenier"/>
        <s v="Johanna Neetzke"/>
        <s v="Ana Jaga"/>
        <s v="Evy Saarloos"/>
        <s v="Nicole Overwater"/>
        <s v="Mael Plasschaert"/>
        <s v="Senna Plasschaert"/>
        <s v="Allysia Loer"/>
        <s v="Andrew ten Hoedt"/>
        <s v="Nicola Louzeiro Hoogvliets"/>
        <s v="Takumi Mihalache"/>
        <s v="Kenzo Dieters"/>
        <s v="Lars van Wingerden"/>
        <s v="Manato Mihalache"/>
        <s v="Luca Denkers"/>
        <s v="Kiki Peeters"/>
        <s v="Emily ten Hoedt"/>
        <s v="Max Saarloos"/>
        <s v="Aidan Janssen"/>
        <s v="Eliza Khoshdel"/>
        <m/>
        <s v="Liam Doyle" u="1"/>
        <s v=" " u="1"/>
        <s v="temg" u="1"/>
      </sharedItems>
    </cacheField>
    <cacheField name="datum" numFmtId="0">
      <sharedItems containsNonDate="0" containsDate="1" containsString="0" containsBlank="1" minDate="2019-09-29T00:00:00" maxDate="2024-10-21T00:00:00"/>
    </cacheField>
    <cacheField name="plaats" numFmtId="0">
      <sharedItems containsBlank="1"/>
    </cacheField>
    <cacheField name="records" numFmtId="0">
      <sharedItems containsBlank="1" count="5">
        <s v="oud"/>
        <s v="record"/>
        <s v="   oud"/>
        <m/>
        <s v="oui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s v=""/>
    <s v=""/>
  </r>
  <r>
    <x v="2"/>
    <d v="1899-12-30T00:00:25"/>
    <d v="2023-04-10T00:00:00"/>
  </r>
  <r>
    <x v="3"/>
    <d v="1899-12-30T00:01:00"/>
    <d v="2022-05-15T00:00:00"/>
  </r>
  <r>
    <x v="4"/>
    <d v="1899-12-30T00:02:12"/>
    <d v="2020-02-09T00:00:00"/>
  </r>
  <r>
    <x v="3"/>
    <d v="1899-12-30T00:04:44"/>
    <d v="2020-03-01T00:00:00"/>
  </r>
  <r>
    <x v="3"/>
    <d v="1899-12-30T00:09:46"/>
    <d v="2020-03-01T00:00:00"/>
  </r>
  <r>
    <x v="3"/>
    <d v="1899-12-30T00:18:44"/>
    <d v="2020-03-01T00:00:00"/>
  </r>
  <r>
    <x v="3"/>
    <d v="1899-12-30T00:25:04"/>
    <d v="2020-03-01T00:00:00"/>
  </r>
  <r>
    <x v="1"/>
    <s v=""/>
    <s v=""/>
  </r>
  <r>
    <x v="1"/>
    <s v=""/>
    <s v=""/>
  </r>
  <r>
    <x v="1"/>
    <s v=""/>
    <s v=""/>
  </r>
  <r>
    <x v="2"/>
    <d v="1899-12-30T00:00:29"/>
    <d v="2023-05-13T00:00:00"/>
  </r>
  <r>
    <x v="3"/>
    <d v="1899-12-30T00:01:05"/>
    <d v="2020-02-09T00:00:00"/>
  </r>
  <r>
    <x v="5"/>
    <d v="1899-12-30T00:02:45"/>
    <d v="2020-02-16T00:00:00"/>
  </r>
  <r>
    <x v="1"/>
    <s v=""/>
    <s v=""/>
  </r>
  <r>
    <x v="1"/>
    <s v=""/>
    <s v=""/>
  </r>
  <r>
    <x v="1"/>
    <s v=""/>
    <s v=""/>
  </r>
  <r>
    <x v="3"/>
    <d v="1899-12-30T00:00:31"/>
    <d v="2020-02-09T00:00:00"/>
  </r>
  <r>
    <x v="4"/>
    <d v="1899-12-30T00:01:07"/>
    <d v="2020-02-16T00:00:00"/>
  </r>
  <r>
    <x v="6"/>
    <d v="1899-12-30T00:02:32"/>
    <d v="2022-04-18T00:00:00"/>
  </r>
  <r>
    <x v="1"/>
    <s v=""/>
    <s v=""/>
  </r>
  <r>
    <x v="1"/>
    <s v=""/>
    <s v=""/>
  </r>
  <r>
    <x v="2"/>
    <d v="1899-12-30T00:00:32"/>
    <d v="2023-04-29T00:00:00"/>
  </r>
  <r>
    <x v="2"/>
    <d v="1899-12-30T00:01:11"/>
    <d v="2023-04-10T00:00:00"/>
  </r>
  <r>
    <x v="2"/>
    <d v="1899-12-30T00:02:42"/>
    <d v="2023-04-29T00:00:00"/>
  </r>
  <r>
    <x v="1"/>
    <s v=""/>
    <s v=""/>
  </r>
  <r>
    <x v="1"/>
    <s v=""/>
    <s v=""/>
  </r>
  <r>
    <x v="3"/>
    <d v="1899-12-30T00:02:29"/>
    <d v="2022-04-18T00:00:00"/>
  </r>
  <r>
    <x v="3"/>
    <d v="1899-12-30T00:05:19"/>
    <d v="2020-02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s v=""/>
    <s v=""/>
  </r>
  <r>
    <x v="2"/>
    <d v="1899-12-30T00:00:30"/>
    <d v="2023-05-13T00:00:00"/>
  </r>
  <r>
    <x v="2"/>
    <d v="1899-12-30T00:01:06"/>
    <d v="2023-05-13T00:00:00"/>
  </r>
  <r>
    <x v="2"/>
    <d v="1899-12-30T00:02:21"/>
    <d v="2022-06-12T00:00:00"/>
  </r>
  <r>
    <x v="2"/>
    <d v="1899-12-30T00:05:02"/>
    <d v="2022-06-19T00:00:00"/>
  </r>
  <r>
    <x v="2"/>
    <d v="1899-12-30T00:10:10"/>
    <d v="2022-06-19T00:00:00"/>
  </r>
  <r>
    <x v="2"/>
    <d v="1899-12-30T00:20:00"/>
    <d v="2022-05-29T00:00:00"/>
  </r>
  <r>
    <x v="1"/>
    <s v=""/>
    <s v=""/>
  </r>
  <r>
    <x v="1"/>
    <s v=""/>
    <s v=""/>
  </r>
  <r>
    <x v="1"/>
    <s v=""/>
    <s v=""/>
  </r>
  <r>
    <x v="1"/>
    <s v=""/>
    <s v=""/>
  </r>
  <r>
    <x v="2"/>
    <d v="1899-12-30T00:00:31"/>
    <d v="2023-04-10T00:00:00"/>
  </r>
  <r>
    <x v="2"/>
    <d v="1899-12-30T00:01:09"/>
    <d v="2022-06-12T00:00:00"/>
  </r>
  <r>
    <x v="2"/>
    <d v="1899-12-30T00:02:35"/>
    <d v="2024-06-16T00:00:00"/>
  </r>
  <r>
    <x v="1"/>
    <s v=""/>
    <s v=""/>
  </r>
  <r>
    <x v="1"/>
    <s v=""/>
    <s v=""/>
  </r>
  <r>
    <x v="2"/>
    <d v="1899-12-30T00:00:34"/>
    <d v="2023-04-10T00:00:00"/>
  </r>
  <r>
    <x v="2"/>
    <d v="1899-12-30T00:01:10"/>
    <d v="2024-06-02T00:00:00"/>
  </r>
  <r>
    <x v="2"/>
    <d v="1899-12-30T00:02:35"/>
    <d v="2024-06-02T00:00:00"/>
  </r>
  <r>
    <x v="1"/>
    <s v=""/>
    <s v=""/>
  </r>
  <r>
    <x v="1"/>
    <s v=""/>
    <s v=""/>
  </r>
  <r>
    <x v="3"/>
    <d v="1899-12-30T00:00:38"/>
    <d v="2022-03-20T00:00:00"/>
  </r>
  <r>
    <x v="3"/>
    <d v="1899-12-30T00:01:22"/>
    <d v="2022-03-27T00:00:00"/>
  </r>
  <r>
    <x v="3"/>
    <d v="1899-12-30T00:02:58"/>
    <d v="2022-06-12T00:00:00"/>
  </r>
  <r>
    <x v="1"/>
    <s v=""/>
    <s v=""/>
  </r>
  <r>
    <x v="1"/>
    <s v=""/>
    <s v=""/>
  </r>
  <r>
    <x v="2"/>
    <d v="1899-12-30T00:02:35"/>
    <d v="2024-04-13T00:00:00"/>
  </r>
  <r>
    <x v="2"/>
    <d v="1899-12-30T00:05:29"/>
    <d v="2024-03-03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d v="1899-12-30T00:00:21"/>
    <d v="2024-03-24T00:00:00"/>
  </r>
  <r>
    <x v="2"/>
    <d v="1899-12-30T00:00:26"/>
    <d v="2024-01-13T00:00:00"/>
  </r>
  <r>
    <x v="2"/>
    <d v="1899-12-30T00:00:56"/>
    <d v="2023-04-23T00:00:00"/>
  </r>
  <r>
    <x v="3"/>
    <d v="1899-12-30T00:02:03"/>
    <d v="2021-10-03T00:00:00"/>
  </r>
  <r>
    <x v="3"/>
    <d v="1899-12-30T00:04:22"/>
    <d v="2019-11-16T00:00:00"/>
  </r>
  <r>
    <x v="3"/>
    <d v="1899-12-30T00:09:13"/>
    <d v="2020-10-11T00:00:00"/>
  </r>
  <r>
    <x v="3"/>
    <d v="1899-12-30T00:17:23"/>
    <d v="2019-11-23T00:00:00"/>
  </r>
  <r>
    <x v="4"/>
    <s v=""/>
    <s v=""/>
  </r>
  <r>
    <x v="4"/>
    <m/>
    <m/>
  </r>
  <r>
    <x v="4"/>
    <s v=""/>
    <s v=""/>
  </r>
  <r>
    <x v="5"/>
    <d v="1899-12-30T00:00:20"/>
    <d v="2021-07-04T00:00:00"/>
  </r>
  <r>
    <x v="3"/>
    <d v="1899-12-30T00:00:28"/>
    <d v="2021-11-21T00:00:00"/>
  </r>
  <r>
    <x v="3"/>
    <d v="1899-12-30T00:01:02"/>
    <d v="2019-12-30T00:00:00"/>
  </r>
  <r>
    <x v="3"/>
    <d v="1899-12-30T00:02:25"/>
    <d v="2021-10-31T00:00:00"/>
  </r>
  <r>
    <x v="3"/>
    <d v="1899-12-30T00:14:58"/>
    <d v="2022-04-03T00:00:00"/>
  </r>
  <r>
    <x v="4"/>
    <s v=""/>
    <s v=""/>
  </r>
  <r>
    <x v="1"/>
    <d v="1899-12-30T00:00:24"/>
    <d v="2024-03-24T00:00:00"/>
  </r>
  <r>
    <x v="6"/>
    <d v="1899-12-30T00:00:29"/>
    <d v="2021-10-03T00:00:00"/>
  </r>
  <r>
    <x v="6"/>
    <d v="1899-12-30T00:01:02"/>
    <d v="2022-04-24T00:00:00"/>
  </r>
  <r>
    <x v="3"/>
    <d v="1899-12-30T00:02:14"/>
    <d v="2021-10-24T00:00:00"/>
  </r>
  <r>
    <x v="4"/>
    <s v=""/>
    <s v=""/>
  </r>
  <r>
    <x v="7"/>
    <d v="1899-12-30T00:00:28"/>
    <d v="2022-10-09T00:00:00"/>
  </r>
  <r>
    <x v="2"/>
    <d v="1899-12-30T00:00:32"/>
    <d v="2023-09-17T00:00:00"/>
  </r>
  <r>
    <x v="2"/>
    <d v="1899-12-30T00:01:07"/>
    <d v="2023-09-17T00:00:00"/>
  </r>
  <r>
    <x v="2"/>
    <d v="1899-12-30T00:02:31"/>
    <d v="2023-10-08T00:00:00"/>
  </r>
  <r>
    <x v="4"/>
    <s v=""/>
    <s v=""/>
  </r>
  <r>
    <x v="2"/>
    <d v="1899-12-30T00:01:02"/>
    <d v="2023-05-27T00:00:00"/>
  </r>
  <r>
    <x v="3"/>
    <d v="1899-12-30T00:02:17"/>
    <d v="2019-12-08T00:00:00"/>
  </r>
  <r>
    <x v="3"/>
    <d v="1899-12-30T00:04:56"/>
    <d v="2019-11-23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d v="1899-12-30T00:00:24"/>
    <d v="2024-03-03T00:00:00"/>
  </r>
  <r>
    <x v="2"/>
    <d v="1899-12-30T00:00:29"/>
    <d v="2022-07-03T00:00:00"/>
  </r>
  <r>
    <x v="2"/>
    <d v="1899-12-30T00:01:03"/>
    <d v="2023-04-23T00:00:00"/>
  </r>
  <r>
    <x v="2"/>
    <d v="1899-12-30T00:02:18"/>
    <d v="2022-05-21T00:00:00"/>
  </r>
  <r>
    <x v="2"/>
    <d v="1899-12-30T00:04:52"/>
    <d v="2022-05-21T00:00:00"/>
  </r>
  <r>
    <x v="2"/>
    <d v="1899-12-30T00:10:07"/>
    <d v="2022-10-23T00:00:00"/>
  </r>
  <r>
    <x v="3"/>
    <d v="1899-12-30T00:20:26"/>
    <d v="2020-10-11T00:00:00"/>
  </r>
  <r>
    <x v="4"/>
    <s v=""/>
    <s v=""/>
  </r>
  <r>
    <x v="0"/>
    <m/>
    <m/>
  </r>
  <r>
    <x v="4"/>
    <s v=""/>
    <s v=""/>
  </r>
  <r>
    <x v="5"/>
    <d v="1899-12-30T00:00:19"/>
    <d v="2021-07-04T00:00:00"/>
  </r>
  <r>
    <x v="2"/>
    <d v="1899-12-30T00:00:30"/>
    <d v="2023-12-17T00:00:00"/>
  </r>
  <r>
    <x v="2"/>
    <d v="1899-12-30T00:01:07"/>
    <d v="2023-12-17T00:00:00"/>
  </r>
  <r>
    <x v="2"/>
    <d v="1899-12-30T00:02:27"/>
    <d v="2023-12-17T00:00:00"/>
  </r>
  <r>
    <x v="4"/>
    <s v=""/>
    <s v=""/>
  </r>
  <r>
    <x v="6"/>
    <d v="1899-12-30T00:00:24"/>
    <d v="2022-03-13T00:00:00"/>
  </r>
  <r>
    <x v="2"/>
    <d v="1899-12-30T00:00:32"/>
    <d v="2023-10-29T00:00:00"/>
  </r>
  <r>
    <x v="2"/>
    <d v="1899-12-30T00:01:08"/>
    <d v="2022-12-28T00:00:00"/>
  </r>
  <r>
    <x v="2"/>
    <d v="1899-12-30T00:02:27"/>
    <d v="2023-12-17T00:00:00"/>
  </r>
  <r>
    <x v="4"/>
    <s v=""/>
    <s v=""/>
  </r>
  <r>
    <x v="1"/>
    <d v="1899-12-30T00:00:27"/>
    <d v="2024-03-24T00:00:00"/>
  </r>
  <r>
    <x v="7"/>
    <d v="1899-12-30T00:00:36"/>
    <d v="2022-05-21T00:00:00"/>
  </r>
  <r>
    <x v="7"/>
    <d v="1899-12-30T00:01:19"/>
    <d v="2022-05-21T00:00:00"/>
  </r>
  <r>
    <x v="7"/>
    <d v="1899-12-30T00:02:51"/>
    <d v="2022-11-06T00:00:00"/>
  </r>
  <r>
    <x v="4"/>
    <s v=""/>
    <s v=""/>
  </r>
  <r>
    <x v="2"/>
    <d v="1899-12-30T00:01:09"/>
    <d v="2024-06-30T00:00:00"/>
  </r>
  <r>
    <x v="2"/>
    <d v="1899-12-30T00:02:30"/>
    <d v="2024-05-20T00:00:00"/>
  </r>
  <r>
    <x v="2"/>
    <d v="1899-12-30T00:05:18"/>
    <d v="2023-11-19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2">
  <r>
    <x v="0"/>
    <x v="0"/>
    <n v="50"/>
    <s v="rugslag"/>
    <x v="0"/>
    <n v="2007"/>
    <s v="12 jaar"/>
    <d v="1899-12-30T00:00:39"/>
    <x v="0"/>
    <d v="2019-09-29T00:00:00"/>
    <s v="Alkmaar"/>
    <x v="0"/>
  </r>
  <r>
    <x v="0"/>
    <x v="0"/>
    <n v="100"/>
    <s v="rugslag"/>
    <x v="0"/>
    <n v="2007"/>
    <s v="12 jaar"/>
    <d v="1899-12-30T00:01:21"/>
    <x v="0"/>
    <d v="2019-09-29T00:00:00"/>
    <s v="Alkmaar"/>
    <x v="0"/>
  </r>
  <r>
    <x v="0"/>
    <x v="0"/>
    <n v="50"/>
    <s v="schoolslag"/>
    <x v="0"/>
    <n v="2007"/>
    <s v="12 jaar"/>
    <d v="1899-12-30T00:00:49"/>
    <x v="0"/>
    <d v="2019-09-29T00:00:00"/>
    <s v="Alkmaar"/>
    <x v="0"/>
  </r>
  <r>
    <x v="0"/>
    <x v="0"/>
    <n v="100"/>
    <s v="schoolslag"/>
    <x v="0"/>
    <n v="2007"/>
    <s v="12 jaar"/>
    <d v="1899-12-30T00:01:44"/>
    <x v="0"/>
    <d v="2019-09-29T00:00:00"/>
    <s v="Alkmaar"/>
    <x v="0"/>
  </r>
  <r>
    <x v="0"/>
    <x v="0"/>
    <n v="200"/>
    <s v="schoolslag"/>
    <x v="0"/>
    <n v="2007"/>
    <s v="12 jaar"/>
    <d v="1899-12-30T00:03:33"/>
    <x v="0"/>
    <d v="2019-09-29T00:00:00"/>
    <s v="Alkmaar"/>
    <x v="0"/>
  </r>
  <r>
    <x v="0"/>
    <x v="0"/>
    <n v="50"/>
    <s v="vlinderslag"/>
    <x v="0"/>
    <n v="2007"/>
    <s v="12 jaar"/>
    <d v="1899-12-30T00:00:41"/>
    <x v="0"/>
    <d v="2019-09-29T00:00:00"/>
    <s v="Alkmaar"/>
    <x v="0"/>
  </r>
  <r>
    <x v="0"/>
    <x v="0"/>
    <n v="100"/>
    <s v="vlinderslag"/>
    <x v="0"/>
    <n v="2007"/>
    <s v="12 jaar"/>
    <d v="1899-12-30T00:01:34"/>
    <x v="0"/>
    <d v="2019-09-29T00:00:00"/>
    <s v="Alkmaar"/>
    <x v="0"/>
  </r>
  <r>
    <x v="0"/>
    <x v="0"/>
    <n v="50"/>
    <s v="schoolslag"/>
    <x v="0"/>
    <n v="2006"/>
    <s v="13 jaar"/>
    <d v="1899-12-30T00:00:42"/>
    <x v="1"/>
    <d v="2019-09-29T00:00:00"/>
    <s v="Alkmaar"/>
    <x v="0"/>
  </r>
  <r>
    <x v="0"/>
    <x v="0"/>
    <n v="100"/>
    <s v="schoolslag"/>
    <x v="0"/>
    <n v="2006"/>
    <s v="13 jaar"/>
    <d v="1899-12-30T00:01:29"/>
    <x v="1"/>
    <d v="2019-09-29T00:00:00"/>
    <s v="Alkmaar"/>
    <x v="0"/>
  </r>
  <r>
    <x v="0"/>
    <x v="0"/>
    <n v="200"/>
    <s v="schoolslag"/>
    <x v="0"/>
    <n v="2006"/>
    <s v="13 jaar"/>
    <d v="1899-12-30T00:03:03"/>
    <x v="1"/>
    <d v="2019-09-29T00:00:00"/>
    <s v="Alkmaar"/>
    <x v="0"/>
  </r>
  <r>
    <x v="0"/>
    <x v="0"/>
    <n v="50"/>
    <s v="vlinderslag"/>
    <x v="0"/>
    <n v="2006"/>
    <s v="13 jaar"/>
    <d v="1899-12-30T00:00:34"/>
    <x v="1"/>
    <d v="2019-09-29T00:00:00"/>
    <s v="Alkmaar"/>
    <x v="0"/>
  </r>
  <r>
    <x v="0"/>
    <x v="0"/>
    <n v="50"/>
    <s v="vrije slag"/>
    <x v="0"/>
    <n v="2006"/>
    <s v="13 jaar"/>
    <d v="1899-12-30T00:00:29"/>
    <x v="1"/>
    <d v="2019-09-29T00:00:00"/>
    <s v="Alkmaar"/>
    <x v="0"/>
  </r>
  <r>
    <x v="0"/>
    <x v="0"/>
    <n v="100"/>
    <s v="vrije slag"/>
    <x v="0"/>
    <n v="2006"/>
    <s v="13 jaar"/>
    <d v="1899-12-30T00:01:00"/>
    <x v="1"/>
    <d v="2019-09-29T00:00:00"/>
    <s v="Alkmaar"/>
    <x v="0"/>
  </r>
  <r>
    <x v="0"/>
    <x v="0"/>
    <n v="100"/>
    <s v="wisselslag"/>
    <x v="0"/>
    <n v="2006"/>
    <s v="13 jaar"/>
    <d v="1899-12-30T00:01:12"/>
    <x v="1"/>
    <d v="2019-09-29T00:00:00"/>
    <s v="Alkmaar"/>
    <x v="0"/>
  </r>
  <r>
    <x v="0"/>
    <x v="0"/>
    <n v="200"/>
    <s v="wisselslag"/>
    <x v="0"/>
    <n v="2006"/>
    <s v="13 jaar"/>
    <d v="1899-12-30T00:02:31"/>
    <x v="1"/>
    <d v="2019-09-29T00:00:00"/>
    <s v="Alkmaar"/>
    <x v="0"/>
  </r>
  <r>
    <x v="0"/>
    <x v="0"/>
    <n v="50"/>
    <s v="schoolslag"/>
    <x v="0"/>
    <n v="2005"/>
    <s v="14 jaar"/>
    <d v="1899-12-30T00:00:42"/>
    <x v="2"/>
    <d v="2019-09-29T00:00:00"/>
    <s v="Alkmaar"/>
    <x v="0"/>
  </r>
  <r>
    <x v="0"/>
    <x v="0"/>
    <n v="100"/>
    <s v="schoolslag"/>
    <x v="0"/>
    <n v="2005"/>
    <s v="14 jaar"/>
    <d v="1899-12-30T00:01:28"/>
    <x v="2"/>
    <d v="2019-09-29T00:00:00"/>
    <s v="Alkmaar"/>
    <x v="0"/>
  </r>
  <r>
    <x v="0"/>
    <x v="0"/>
    <n v="200"/>
    <s v="schoolslag"/>
    <x v="0"/>
    <n v="2005"/>
    <s v="14 jaar"/>
    <d v="1899-12-30T00:03:12"/>
    <x v="2"/>
    <d v="2019-09-29T00:00:00"/>
    <s v="Alkmaar"/>
    <x v="0"/>
  </r>
  <r>
    <x v="0"/>
    <x v="0"/>
    <n v="50"/>
    <s v="vrije slag"/>
    <x v="0"/>
    <n v="2005"/>
    <s v="14 jaar"/>
    <d v="1899-12-30T00:00:35"/>
    <x v="2"/>
    <d v="2019-09-29T00:00:00"/>
    <s v="Alkmaar"/>
    <x v="0"/>
  </r>
  <r>
    <x v="0"/>
    <x v="0"/>
    <n v="50"/>
    <s v="vrije slag"/>
    <x v="0"/>
    <n v="2005"/>
    <s v="14 jaar"/>
    <d v="1899-12-30T00:00:32"/>
    <x v="2"/>
    <d v="2019-09-29T00:00:00"/>
    <s v="Alkmaar"/>
    <x v="0"/>
  </r>
  <r>
    <x v="0"/>
    <x v="0"/>
    <n v="100"/>
    <s v="vrije slag"/>
    <x v="0"/>
    <n v="2005"/>
    <s v="14 jaar"/>
    <d v="1899-12-30T00:01:14"/>
    <x v="2"/>
    <d v="2019-09-29T00:00:00"/>
    <s v="Alkmaar"/>
    <x v="0"/>
  </r>
  <r>
    <x v="0"/>
    <x v="0"/>
    <n v="100"/>
    <s v="vrije slag"/>
    <x v="0"/>
    <n v="2005"/>
    <s v="14 jaar"/>
    <d v="1899-12-30T00:01:06"/>
    <x v="2"/>
    <d v="2019-09-29T00:00:00"/>
    <s v="Alkmaar"/>
    <x v="0"/>
  </r>
  <r>
    <x v="0"/>
    <x v="0"/>
    <n v="200"/>
    <s v="vrije slag"/>
    <x v="0"/>
    <n v="2005"/>
    <s v="14 jaar"/>
    <d v="1899-12-30T00:02:31"/>
    <x v="2"/>
    <d v="2019-09-29T00:00:00"/>
    <s v="Alkmaar"/>
    <x v="0"/>
  </r>
  <r>
    <x v="0"/>
    <x v="0"/>
    <n v="50"/>
    <s v="rugslag"/>
    <x v="0"/>
    <n v="2004"/>
    <s v="15 jaar"/>
    <d v="1899-12-30T00:00:32"/>
    <x v="3"/>
    <d v="2019-09-29T00:00:00"/>
    <s v="Alkmaar"/>
    <x v="0"/>
  </r>
  <r>
    <x v="0"/>
    <x v="0"/>
    <n v="100"/>
    <s v="rugslag"/>
    <x v="0"/>
    <n v="2004"/>
    <s v="15 jaar"/>
    <d v="1899-12-30T00:01:05"/>
    <x v="3"/>
    <d v="2019-09-29T00:00:00"/>
    <s v="Alkmaar"/>
    <x v="0"/>
  </r>
  <r>
    <x v="0"/>
    <x v="0"/>
    <n v="50"/>
    <s v="schoolslag"/>
    <x v="0"/>
    <n v="2004"/>
    <s v="15 jaar"/>
    <d v="1899-12-30T00:00:37"/>
    <x v="3"/>
    <d v="2019-09-29T00:00:00"/>
    <s v="Alkmaar"/>
    <x v="0"/>
  </r>
  <r>
    <x v="0"/>
    <x v="0"/>
    <n v="100"/>
    <s v="schoolslag"/>
    <x v="0"/>
    <n v="2004"/>
    <s v="15 jaar"/>
    <d v="1899-12-30T00:01:18"/>
    <x v="3"/>
    <d v="2019-09-29T00:00:00"/>
    <s v="Alkmaar"/>
    <x v="0"/>
  </r>
  <r>
    <x v="0"/>
    <x v="0"/>
    <n v="200"/>
    <s v="schoolslag"/>
    <x v="0"/>
    <n v="2004"/>
    <s v="15 jaar"/>
    <d v="1899-12-30T00:02:47"/>
    <x v="3"/>
    <d v="2019-09-29T00:00:00"/>
    <s v="Alkmaar"/>
    <x v="1"/>
  </r>
  <r>
    <x v="0"/>
    <x v="0"/>
    <n v="50"/>
    <s v="vlinderslag"/>
    <x v="0"/>
    <n v="2004"/>
    <s v="15 jaar"/>
    <d v="1899-12-30T00:00:37"/>
    <x v="4"/>
    <d v="2019-09-29T00:00:00"/>
    <s v="Alkmaar"/>
    <x v="0"/>
  </r>
  <r>
    <x v="0"/>
    <x v="0"/>
    <n v="50"/>
    <s v="vlinderslag"/>
    <x v="0"/>
    <n v="2004"/>
    <s v="15 jaar"/>
    <d v="1899-12-30T00:00:33"/>
    <x v="3"/>
    <d v="2019-09-29T00:00:00"/>
    <s v="Alkmaar"/>
    <x v="0"/>
  </r>
  <r>
    <x v="0"/>
    <x v="0"/>
    <n v="100"/>
    <s v="vlinderslag"/>
    <x v="0"/>
    <n v="2004"/>
    <s v="15 jaar"/>
    <d v="1899-12-30T00:01:21"/>
    <x v="4"/>
    <d v="2019-09-29T00:00:00"/>
    <s v="Alkmaar"/>
    <x v="0"/>
  </r>
  <r>
    <x v="0"/>
    <x v="0"/>
    <n v="100"/>
    <s v="vlinderslag"/>
    <x v="0"/>
    <n v="2004"/>
    <s v="15 jaar"/>
    <d v="1899-12-30T00:01:12"/>
    <x v="3"/>
    <d v="2019-09-29T00:00:00"/>
    <s v="Alkmaar"/>
    <x v="0"/>
  </r>
  <r>
    <x v="0"/>
    <x v="0"/>
    <n v="200"/>
    <s v="vlinderslag"/>
    <x v="0"/>
    <n v="2004"/>
    <s v="15 jaar"/>
    <d v="1899-12-30T00:02:37"/>
    <x v="3"/>
    <d v="2019-09-29T00:00:00"/>
    <s v="Alkmaar"/>
    <x v="0"/>
  </r>
  <r>
    <x v="0"/>
    <x v="0"/>
    <n v="50"/>
    <s v="vrije slag"/>
    <x v="0"/>
    <n v="2004"/>
    <s v="15 jaar"/>
    <d v="1899-12-30T00:00:31"/>
    <x v="4"/>
    <d v="2019-09-29T00:00:00"/>
    <s v="Alkmaar"/>
    <x v="0"/>
  </r>
  <r>
    <x v="0"/>
    <x v="0"/>
    <n v="50"/>
    <s v="vrije slag"/>
    <x v="0"/>
    <n v="2004"/>
    <s v="15 jaar"/>
    <d v="1899-12-30T00:00:29"/>
    <x v="3"/>
    <d v="2019-09-29T00:00:00"/>
    <s v="Alkmaar"/>
    <x v="0"/>
  </r>
  <r>
    <x v="0"/>
    <x v="0"/>
    <n v="100"/>
    <s v="vrije slag"/>
    <x v="0"/>
    <n v="2004"/>
    <s v="15 jaar"/>
    <d v="1899-12-30T00:01:06"/>
    <x v="4"/>
    <d v="2019-09-29T00:00:00"/>
    <s v="Alkmaar"/>
    <x v="0"/>
  </r>
  <r>
    <x v="0"/>
    <x v="0"/>
    <n v="100"/>
    <s v="vrije slag"/>
    <x v="0"/>
    <n v="2004"/>
    <s v="15 jaar"/>
    <d v="1899-12-30T00:01:01"/>
    <x v="3"/>
    <d v="2019-09-29T00:00:00"/>
    <s v="Alkmaar"/>
    <x v="0"/>
  </r>
  <r>
    <x v="0"/>
    <x v="0"/>
    <n v="200"/>
    <s v="vrije slag"/>
    <x v="0"/>
    <n v="2004"/>
    <s v="15 jaar"/>
    <d v="1899-12-30T00:02:32"/>
    <x v="5"/>
    <d v="2019-09-29T00:00:00"/>
    <s v="Alkmaar"/>
    <x v="0"/>
  </r>
  <r>
    <x v="0"/>
    <x v="0"/>
    <n v="200"/>
    <s v="vrije slag"/>
    <x v="0"/>
    <n v="2004"/>
    <s v="15 jaar"/>
    <d v="1899-12-30T00:02:07"/>
    <x v="3"/>
    <d v="2019-09-29T00:00:00"/>
    <s v="Alkmaar"/>
    <x v="0"/>
  </r>
  <r>
    <x v="0"/>
    <x v="0"/>
    <n v="100"/>
    <s v="wisselslag"/>
    <x v="0"/>
    <n v="2004"/>
    <s v="15 jaar"/>
    <d v="1899-12-30T00:01:15"/>
    <x v="4"/>
    <d v="2019-09-29T00:00:00"/>
    <s v="Alkmaar"/>
    <x v="0"/>
  </r>
  <r>
    <x v="0"/>
    <x v="0"/>
    <n v="100"/>
    <s v="wisselslag"/>
    <x v="0"/>
    <n v="2004"/>
    <s v="15 jaar"/>
    <d v="1899-12-30T00:01:07"/>
    <x v="3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100"/>
    <s v="rugslag"/>
    <x v="0"/>
    <n v="2003"/>
    <s v="16 jaar"/>
    <d v="1899-12-30T00:01:08"/>
    <x v="6"/>
    <d v="2019-09-29T00:00:00"/>
    <s v="Alkmaar"/>
    <x v="0"/>
  </r>
  <r>
    <x v="0"/>
    <x v="0"/>
    <n v="100"/>
    <s v="rugslag"/>
    <x v="0"/>
    <n v="2003"/>
    <s v="16 jaar"/>
    <d v="1899-12-30T00:01:12"/>
    <x v="6"/>
    <d v="2019-09-29T00:00:00"/>
    <s v="Alkmaar"/>
    <x v="0"/>
  </r>
  <r>
    <x v="0"/>
    <x v="0"/>
    <n v="200"/>
    <s v="rugslag"/>
    <x v="0"/>
    <n v="2003"/>
    <s v="16 jaar"/>
    <d v="1899-12-30T00:02:27"/>
    <x v="6"/>
    <d v="2019-09-29T00:00:00"/>
    <s v="Alkmaar"/>
    <x v="0"/>
  </r>
  <r>
    <x v="0"/>
    <x v="0"/>
    <n v="50"/>
    <s v="vrije slag"/>
    <x v="0"/>
    <n v="2003"/>
    <s v="16 jaar"/>
    <d v="1899-12-30T00:00:30"/>
    <x v="6"/>
    <d v="2019-09-29T00:00:00"/>
    <s v="Alkmaar"/>
    <x v="0"/>
  </r>
  <r>
    <x v="0"/>
    <x v="0"/>
    <n v="50"/>
    <s v="vrije slag"/>
    <x v="0"/>
    <n v="2003"/>
    <s v="16 jaar"/>
    <d v="1899-12-30T00:00:28"/>
    <x v="6"/>
    <d v="2019-09-29T00:00:00"/>
    <s v="Alkmaar"/>
    <x v="0"/>
  </r>
  <r>
    <x v="0"/>
    <x v="0"/>
    <n v="100"/>
    <s v="vrije slag"/>
    <x v="0"/>
    <n v="2003"/>
    <s v="16 jaar"/>
    <d v="1899-12-30T00:01:05"/>
    <x v="6"/>
    <d v="2019-09-29T00:00:00"/>
    <s v="Alkmaar"/>
    <x v="0"/>
  </r>
  <r>
    <x v="0"/>
    <x v="0"/>
    <n v="100"/>
    <s v="vrije slag"/>
    <x v="0"/>
    <n v="2003"/>
    <s v="16 jaar"/>
    <d v="1899-12-30T00:00:59"/>
    <x v="6"/>
    <d v="2019-09-29T00:00:00"/>
    <s v="Alkmaar"/>
    <x v="0"/>
  </r>
  <r>
    <x v="0"/>
    <x v="0"/>
    <n v="200"/>
    <s v="vrije slag"/>
    <x v="0"/>
    <n v="2003"/>
    <s v="16 jaar"/>
    <d v="1899-12-30T00:02:13"/>
    <x v="6"/>
    <d v="2019-09-29T00:00:00"/>
    <s v="Alkmaar"/>
    <x v="0"/>
  </r>
  <r>
    <x v="0"/>
    <x v="0"/>
    <n v="50"/>
    <s v="rugslag"/>
    <x v="0"/>
    <n v="1999"/>
    <s v="&gt;= 18 jaar"/>
    <d v="1899-12-30T00:00:38"/>
    <x v="7"/>
    <d v="2019-09-29T00:00:00"/>
    <s v="Alkmaar"/>
    <x v="0"/>
  </r>
  <r>
    <x v="0"/>
    <x v="0"/>
    <n v="100"/>
    <s v="rugslag"/>
    <x v="0"/>
    <n v="1999"/>
    <s v="&gt;= 18 jaar"/>
    <d v="1899-12-30T00:01:19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200"/>
    <s v="schoolslag"/>
    <x v="0"/>
    <n v="1999"/>
    <s v="&gt;= 18 jaar"/>
    <d v="1899-12-30T00:03:11"/>
    <x v="7"/>
    <d v="2019-09-29T00:00:00"/>
    <s v="Alkmaar"/>
    <x v="0"/>
  </r>
  <r>
    <x v="0"/>
    <x v="0"/>
    <n v="50"/>
    <s v="vrije slag"/>
    <x v="0"/>
    <n v="1999"/>
    <s v="&gt;= 18 jaar"/>
    <d v="1899-12-30T00:00:30"/>
    <x v="7"/>
    <d v="2019-09-29T00:00:00"/>
    <s v="Alkmaar"/>
    <x v="0"/>
  </r>
  <r>
    <x v="0"/>
    <x v="0"/>
    <n v="100"/>
    <s v="vrije slag"/>
    <x v="0"/>
    <n v="1999"/>
    <s v="&gt;= 18 jaar"/>
    <d v="1899-12-30T00:01:05"/>
    <x v="7"/>
    <d v="2019-09-29T00:00:00"/>
    <s v="Alkmaar"/>
    <x v="0"/>
  </r>
  <r>
    <x v="0"/>
    <x v="0"/>
    <n v="50"/>
    <s v="schoolslag"/>
    <x v="1"/>
    <n v="2007"/>
    <s v="12 jaar"/>
    <d v="1899-12-30T00:00:46"/>
    <x v="8"/>
    <d v="2019-09-29T00:00:00"/>
    <s v="Alkmaar"/>
    <x v="0"/>
  </r>
  <r>
    <x v="0"/>
    <x v="0"/>
    <n v="100"/>
    <s v="schoolslag"/>
    <x v="1"/>
    <n v="2007"/>
    <s v="12 jaar"/>
    <d v="1899-12-30T00:01:37"/>
    <x v="8"/>
    <d v="2019-09-29T00:00:00"/>
    <s v="Alkmaar"/>
    <x v="0"/>
  </r>
  <r>
    <x v="0"/>
    <x v="0"/>
    <n v="200"/>
    <s v="schoolslag"/>
    <x v="1"/>
    <n v="2007"/>
    <s v="12 jaar"/>
    <d v="1899-12-30T00:03:22"/>
    <x v="8"/>
    <d v="2019-09-29T00:00:00"/>
    <s v="Alkmaar"/>
    <x v="0"/>
  </r>
  <r>
    <x v="0"/>
    <x v="0"/>
    <n v="50"/>
    <s v="vlinderslag"/>
    <x v="1"/>
    <n v="2007"/>
    <s v="12 jaar"/>
    <d v="1899-12-30T00:00:39"/>
    <x v="8"/>
    <d v="2019-09-29T00:00:00"/>
    <s v="Alkmaar"/>
    <x v="0"/>
  </r>
  <r>
    <x v="0"/>
    <x v="0"/>
    <n v="100"/>
    <s v="vlinderslag"/>
    <x v="1"/>
    <n v="2007"/>
    <s v="12 jaar"/>
    <d v="1899-12-30T00:01:26"/>
    <x v="8"/>
    <d v="2019-09-29T00:00:00"/>
    <s v="Alkmaar"/>
    <x v="0"/>
  </r>
  <r>
    <x v="0"/>
    <x v="0"/>
    <n v="200"/>
    <s v="wisselslag"/>
    <x v="1"/>
    <n v="2007"/>
    <s v="12 jaar"/>
    <d v="1899-12-30T00:02:54"/>
    <x v="8"/>
    <d v="2019-09-29T00:00:00"/>
    <s v="Alkmaar"/>
    <x v="0"/>
  </r>
  <r>
    <x v="0"/>
    <x v="0"/>
    <n v="50"/>
    <s v="rugslag"/>
    <x v="1"/>
    <n v="2002"/>
    <s v="17 jaar"/>
    <d v="1899-12-30T00:00:39"/>
    <x v="9"/>
    <d v="2019-09-29T00:00:00"/>
    <s v="Alkmaar"/>
    <x v="0"/>
  </r>
  <r>
    <x v="0"/>
    <x v="0"/>
    <n v="50"/>
    <s v="rugslag"/>
    <x v="1"/>
    <n v="2002"/>
    <s v="17 jaar"/>
    <d v="1899-12-30T00:00:37"/>
    <x v="9"/>
    <d v="2019-09-29T00:00:00"/>
    <s v="Alkmaar"/>
    <x v="0"/>
  </r>
  <r>
    <x v="0"/>
    <x v="0"/>
    <n v="100"/>
    <s v="rugslag"/>
    <x v="1"/>
    <n v="2002"/>
    <s v="17 jaar"/>
    <d v="1899-12-30T00:01:21"/>
    <x v="9"/>
    <d v="2019-09-29T00:00:00"/>
    <s v="Alkmaar"/>
    <x v="0"/>
  </r>
  <r>
    <x v="0"/>
    <x v="0"/>
    <n v="50"/>
    <s v="vlinderslag"/>
    <x v="1"/>
    <n v="2002"/>
    <s v="17 jaar"/>
    <d v="1899-12-30T00:00:37"/>
    <x v="10"/>
    <d v="2019-09-29T00:00:00"/>
    <s v="Alkmaar"/>
    <x v="0"/>
  </r>
  <r>
    <x v="0"/>
    <x v="0"/>
    <n v="50"/>
    <s v="vlinderslag"/>
    <x v="1"/>
    <n v="2002"/>
    <s v="17 jaar"/>
    <d v="1899-12-30T00:00:36"/>
    <x v="9"/>
    <d v="2019-09-29T00:00:00"/>
    <s v="Alkmaar"/>
    <x v="0"/>
  </r>
  <r>
    <x v="0"/>
    <x v="0"/>
    <n v="50"/>
    <s v="vrije slag"/>
    <x v="1"/>
    <n v="2002"/>
    <s v="17 jaar"/>
    <d v="1899-12-30T00:00:37"/>
    <x v="10"/>
    <d v="2019-09-29T00:00:00"/>
    <s v="Alkmaar"/>
    <x v="0"/>
  </r>
  <r>
    <x v="0"/>
    <x v="0"/>
    <n v="50"/>
    <s v="vrije slag"/>
    <x v="1"/>
    <n v="2002"/>
    <s v="17 jaar"/>
    <d v="1899-12-30T00:00:35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50"/>
    <s v="vrije slag"/>
    <x v="1"/>
    <n v="2002"/>
    <s v="17 jaar"/>
    <d v="1899-12-30T00:00:33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100"/>
    <s v="vrije slag"/>
    <x v="1"/>
    <n v="2002"/>
    <s v="17 jaar"/>
    <d v="1899-12-30T00:01:18"/>
    <x v="10"/>
    <d v="2019-09-29T00:00:00"/>
    <s v="Alkmaar"/>
    <x v="0"/>
  </r>
  <r>
    <x v="0"/>
    <x v="0"/>
    <n v="100"/>
    <s v="vrije slag"/>
    <x v="1"/>
    <n v="2002"/>
    <s v="17 jaar"/>
    <d v="1899-12-30T00:01:14"/>
    <x v="9"/>
    <d v="2019-09-29T00:00:00"/>
    <s v="Alkmaar"/>
    <x v="0"/>
  </r>
  <r>
    <x v="0"/>
    <x v="0"/>
    <n v="100"/>
    <s v="vrije slag"/>
    <x v="1"/>
    <n v="2002"/>
    <s v="17 jaar"/>
    <d v="1899-12-30T00:01:10"/>
    <x v="10"/>
    <d v="2019-09-29T00:00:00"/>
    <s v="Alkmaar"/>
    <x v="0"/>
  </r>
  <r>
    <x v="0"/>
    <x v="0"/>
    <n v="100"/>
    <s v="vrije slag"/>
    <x v="1"/>
    <n v="2002"/>
    <s v="17 jaar"/>
    <d v="1899-12-30T00:01:08"/>
    <x v="9"/>
    <d v="2019-09-29T00:00:00"/>
    <s v="Alkmaar"/>
    <x v="0"/>
  </r>
  <r>
    <x v="0"/>
    <x v="0"/>
    <n v="200"/>
    <s v="vrije slag"/>
    <x v="1"/>
    <n v="2002"/>
    <s v="17 jaar"/>
    <d v="1899-12-30T00:02:45"/>
    <x v="10"/>
    <d v="2019-09-29T00:00:00"/>
    <s v="Alkmaar"/>
    <x v="0"/>
  </r>
  <r>
    <x v="0"/>
    <x v="0"/>
    <n v="200"/>
    <s v="vrije slag"/>
    <x v="1"/>
    <n v="2002"/>
    <s v="17 jaar"/>
    <d v="1899-12-30T00:02:34"/>
    <x v="9"/>
    <d v="2019-09-29T00:00:00"/>
    <s v="Alkmaar"/>
    <x v="0"/>
  </r>
  <r>
    <x v="0"/>
    <x v="0"/>
    <n v="100"/>
    <s v="wisselslag"/>
    <x v="1"/>
    <n v="2002"/>
    <s v="17 jaar"/>
    <d v="1899-12-30T00:01:24"/>
    <x v="10"/>
    <d v="2019-09-29T00:00:00"/>
    <s v="Alkmaar"/>
    <x v="0"/>
  </r>
  <r>
    <x v="0"/>
    <x v="0"/>
    <n v="50"/>
    <s v="rugslag"/>
    <x v="1"/>
    <n v="2000"/>
    <s v="&gt;= 18 jaar"/>
    <d v="1899-12-30T00:00:41"/>
    <x v="11"/>
    <d v="2019-09-29T00:00:00"/>
    <s v="Alkmaar"/>
    <x v="0"/>
  </r>
  <r>
    <x v="0"/>
    <x v="0"/>
    <n v="100"/>
    <s v="rugslag"/>
    <x v="1"/>
    <n v="2000"/>
    <s v="&gt;= 18 jaar"/>
    <d v="1899-12-30T00:01:27"/>
    <x v="11"/>
    <d v="2019-09-29T00:00:00"/>
    <s v="Alkmaar"/>
    <x v="0"/>
  </r>
  <r>
    <x v="0"/>
    <x v="0"/>
    <n v="200"/>
    <s v="rugslag"/>
    <x v="1"/>
    <n v="2000"/>
    <s v="&gt;= 18 jaar"/>
    <d v="1899-12-30T00:03:00"/>
    <x v="11"/>
    <d v="2019-09-29T00:00:00"/>
    <s v="Alkmaar"/>
    <x v="0"/>
  </r>
  <r>
    <x v="0"/>
    <x v="0"/>
    <n v="50"/>
    <s v="schoolslag"/>
    <x v="1"/>
    <n v="2000"/>
    <s v="&gt;= 18 jaar"/>
    <d v="1899-12-30T00:00:45"/>
    <x v="11"/>
    <d v="2019-09-29T00:00:00"/>
    <s v="Alkmaar"/>
    <x v="0"/>
  </r>
  <r>
    <x v="0"/>
    <x v="0"/>
    <n v="100"/>
    <s v="schoolslag"/>
    <x v="1"/>
    <n v="2000"/>
    <s v="&gt;= 18 jaar"/>
    <d v="1899-12-30T00:01:36"/>
    <x v="11"/>
    <d v="2019-09-29T00:00:00"/>
    <s v="Alkmaar"/>
    <x v="0"/>
  </r>
  <r>
    <x v="0"/>
    <x v="0"/>
    <n v="50"/>
    <s v="vrije slag"/>
    <x v="1"/>
    <n v="2000"/>
    <s v="&gt;= 18 jaar"/>
    <d v="1899-12-30T00:00:34"/>
    <x v="11"/>
    <d v="2019-09-29T00:00:00"/>
    <s v="Alkmaar"/>
    <x v="0"/>
  </r>
  <r>
    <x v="0"/>
    <x v="0"/>
    <n v="100"/>
    <s v="vrije slag"/>
    <x v="1"/>
    <n v="2000"/>
    <s v="&gt;= 18 jaar"/>
    <d v="1899-12-30T00:01:12"/>
    <x v="11"/>
    <d v="2019-09-29T00:00:00"/>
    <s v="Alkmaar"/>
    <x v="0"/>
  </r>
  <r>
    <x v="0"/>
    <x v="0"/>
    <n v="100"/>
    <s v="wisselslag"/>
    <x v="1"/>
    <n v="2000"/>
    <s v="&gt;= 18 jaar"/>
    <d v="1899-12-30T00:01:24"/>
    <x v="11"/>
    <d v="2019-09-29T00:00:00"/>
    <s v="Alkmaar"/>
    <x v="0"/>
  </r>
  <r>
    <x v="0"/>
    <x v="0"/>
    <n v="50"/>
    <s v="vrije slag"/>
    <x v="1"/>
    <n v="2000"/>
    <s v="&gt;= 18 jaar"/>
    <d v="1899-12-30T00:00:32"/>
    <x v="11"/>
    <d v="2019-10-06T00:00:00"/>
    <s v="Almere"/>
    <x v="0"/>
  </r>
  <r>
    <x v="0"/>
    <x v="0"/>
    <n v="50"/>
    <s v="rugslag"/>
    <x v="1"/>
    <n v="2000"/>
    <s v="&gt;= 18 jaar"/>
    <d v="1899-12-30T00:00:39"/>
    <x v="11"/>
    <d v="2019-10-06T00:00:00"/>
    <s v="Almere"/>
    <x v="0"/>
  </r>
  <r>
    <x v="0"/>
    <x v="0"/>
    <n v="50"/>
    <s v="schoolslag"/>
    <x v="1"/>
    <n v="2000"/>
    <s v="&gt;= 18 jaar"/>
    <d v="1899-12-30T00:00:44"/>
    <x v="11"/>
    <d v="2019-10-06T00:00:00"/>
    <s v="Almere"/>
    <x v="0"/>
  </r>
  <r>
    <x v="0"/>
    <x v="0"/>
    <n v="100"/>
    <s v="schoolslag"/>
    <x v="1"/>
    <n v="2000"/>
    <s v="&gt;= 18 jaar"/>
    <d v="1899-12-30T00:01:33"/>
    <x v="11"/>
    <d v="2019-10-06T00:00:00"/>
    <s v="Almere"/>
    <x v="0"/>
  </r>
  <r>
    <x v="0"/>
    <x v="0"/>
    <n v="100"/>
    <s v="wisselslag"/>
    <x v="1"/>
    <n v="2000"/>
    <s v="&gt;= 18 jaar"/>
    <d v="1899-12-30T00:01:21"/>
    <x v="11"/>
    <d v="2019-10-06T00:00:00"/>
    <s v="Almere"/>
    <x v="0"/>
  </r>
  <r>
    <x v="0"/>
    <x v="0"/>
    <n v="50"/>
    <s v="rugslag"/>
    <x v="1"/>
    <n v="2007"/>
    <s v="12 jaar"/>
    <d v="1899-12-30T00:00:39"/>
    <x v="8"/>
    <d v="2019-10-06T00:00:00"/>
    <s v="Almere"/>
    <x v="0"/>
  </r>
  <r>
    <x v="0"/>
    <x v="0"/>
    <n v="100"/>
    <s v="rugslag"/>
    <x v="1"/>
    <n v="2007"/>
    <s v="12 jaar"/>
    <d v="1899-12-30T00:01:20"/>
    <x v="8"/>
    <d v="2019-10-06T00:00:00"/>
    <s v="Almere"/>
    <x v="0"/>
  </r>
  <r>
    <x v="0"/>
    <x v="0"/>
    <n v="200"/>
    <s v="rugslag"/>
    <x v="1"/>
    <n v="2007"/>
    <s v="12 jaar"/>
    <d v="1899-12-30T00:02:43"/>
    <x v="8"/>
    <d v="2019-10-06T00:00:00"/>
    <s v="Almere"/>
    <x v="0"/>
  </r>
  <r>
    <x v="0"/>
    <x v="0"/>
    <n v="50"/>
    <s v="vlinderslag"/>
    <x v="1"/>
    <n v="2007"/>
    <s v="12 jaar"/>
    <d v="1899-12-30T00:00:37"/>
    <x v="8"/>
    <d v="2019-10-06T00:00:00"/>
    <s v="Almere"/>
    <x v="0"/>
  </r>
  <r>
    <x v="0"/>
    <x v="0"/>
    <n v="100"/>
    <s v="vlinderslag"/>
    <x v="1"/>
    <n v="2007"/>
    <s v="12 jaar"/>
    <d v="1899-12-30T00:01:21"/>
    <x v="8"/>
    <d v="2019-10-06T00:00:00"/>
    <s v="Almere"/>
    <x v="0"/>
  </r>
  <r>
    <x v="0"/>
    <x v="0"/>
    <n v="50"/>
    <s v="rugslag"/>
    <x v="1"/>
    <n v="2003"/>
    <s v="16 jaar"/>
    <d v="1899-12-30T00:00:38"/>
    <x v="12"/>
    <d v="2019-10-06T00:00:00"/>
    <s v="Almere"/>
    <x v="0"/>
  </r>
  <r>
    <x v="0"/>
    <x v="0"/>
    <n v="100"/>
    <s v="rugslag"/>
    <x v="1"/>
    <n v="2003"/>
    <s v="16 jaar"/>
    <d v="1899-12-30T00:01:17"/>
    <x v="12"/>
    <d v="2019-10-06T00:00:00"/>
    <s v="Almere"/>
    <x v="0"/>
  </r>
  <r>
    <x v="0"/>
    <x v="0"/>
    <n v="50"/>
    <s v="schoolslag"/>
    <x v="1"/>
    <n v="2003"/>
    <s v="16 jaar"/>
    <d v="1899-12-30T00:00:43"/>
    <x v="12"/>
    <d v="2019-10-06T00:00:00"/>
    <s v="Almere"/>
    <x v="0"/>
  </r>
  <r>
    <x v="0"/>
    <x v="0"/>
    <n v="100"/>
    <s v="schoolslag"/>
    <x v="1"/>
    <n v="2003"/>
    <s v="16 jaar"/>
    <d v="1899-12-30T00:01:37"/>
    <x v="12"/>
    <d v="2019-10-06T00:00:00"/>
    <s v="Almere"/>
    <x v="0"/>
  </r>
  <r>
    <x v="0"/>
    <x v="0"/>
    <n v="200"/>
    <s v="schoolslag"/>
    <x v="1"/>
    <n v="2003"/>
    <s v="16 jaar"/>
    <d v="1899-12-30T00:03:24"/>
    <x v="12"/>
    <d v="2019-10-06T00:00:00"/>
    <s v="Almere"/>
    <x v="0"/>
  </r>
  <r>
    <x v="0"/>
    <x v="0"/>
    <n v="200"/>
    <s v="rugslag"/>
    <x v="0"/>
    <n v="2007"/>
    <s v="12 jaar"/>
    <d v="1899-12-30T00:02:46"/>
    <x v="0"/>
    <d v="2019-10-06T00:00:00"/>
    <s v="Almere"/>
    <x v="0"/>
  </r>
  <r>
    <x v="0"/>
    <x v="0"/>
    <n v="100"/>
    <s v="vlinderslag"/>
    <x v="0"/>
    <n v="2007"/>
    <s v="12 jaar"/>
    <d v="1899-12-30T00:01:30"/>
    <x v="0"/>
    <d v="2019-10-06T00:00:00"/>
    <s v="Almere"/>
    <x v="0"/>
  </r>
  <r>
    <x v="0"/>
    <x v="0"/>
    <n v="50"/>
    <s v="rugslag"/>
    <x v="0"/>
    <n v="2006"/>
    <s v="13 jaar"/>
    <d v="1899-12-30T00:00:31"/>
    <x v="1"/>
    <d v="2019-10-06T00:00:00"/>
    <s v="Almere"/>
    <x v="0"/>
  </r>
  <r>
    <x v="0"/>
    <x v="0"/>
    <n v="100"/>
    <s v="rugslag"/>
    <x v="0"/>
    <n v="2006"/>
    <s v="13 jaar"/>
    <d v="1899-12-30T00:01:05"/>
    <x v="1"/>
    <d v="2019-10-06T00:00:00"/>
    <s v="Almere"/>
    <x v="0"/>
  </r>
  <r>
    <x v="0"/>
    <x v="0"/>
    <n v="200"/>
    <s v="rugslag"/>
    <x v="0"/>
    <n v="2006"/>
    <s v="13 jaar"/>
    <d v="1899-12-30T00:02:21"/>
    <x v="1"/>
    <d v="2019-10-06T00:00:00"/>
    <s v="Almere"/>
    <x v="0"/>
  </r>
  <r>
    <x v="0"/>
    <x v="0"/>
    <n v="50"/>
    <s v="vlinderslag"/>
    <x v="0"/>
    <n v="2006"/>
    <s v="13 jaar"/>
    <d v="1899-12-30T00:00:33"/>
    <x v="1"/>
    <d v="2019-10-06T00:00:00"/>
    <s v="Almere"/>
    <x v="0"/>
  </r>
  <r>
    <x v="0"/>
    <x v="0"/>
    <n v="100"/>
    <s v="vlinderslag"/>
    <x v="0"/>
    <n v="2006"/>
    <s v="13 jaar"/>
    <d v="1899-12-30T00:01:11"/>
    <x v="1"/>
    <d v="2019-10-06T00:00:00"/>
    <s v="Almere"/>
    <x v="0"/>
  </r>
  <r>
    <x v="0"/>
    <x v="0"/>
    <n v="200"/>
    <s v="vrije slag"/>
    <x v="0"/>
    <n v="2005"/>
    <s v="14 jaar"/>
    <d v="1899-12-30T00:02:24"/>
    <x v="2"/>
    <d v="2019-10-06T00:00:00"/>
    <s v="Almere"/>
    <x v="0"/>
  </r>
  <r>
    <x v="0"/>
    <x v="0"/>
    <n v="50"/>
    <s v="rugslag"/>
    <x v="0"/>
    <n v="2003"/>
    <s v="16 jaar"/>
    <d v="1899-12-30T00:00:30"/>
    <x v="6"/>
    <d v="2019-10-06T00:00:00"/>
    <s v="Almere"/>
    <x v="0"/>
  </r>
  <r>
    <x v="0"/>
    <x v="0"/>
    <n v="100"/>
    <s v="rugslag"/>
    <x v="0"/>
    <n v="2003"/>
    <s v="16 jaar"/>
    <d v="1899-12-30T00:01:06"/>
    <x v="6"/>
    <d v="2019-10-06T00:00:00"/>
    <s v="Almere"/>
    <x v="0"/>
  </r>
  <r>
    <x v="0"/>
    <x v="0"/>
    <n v="50"/>
    <s v="schoolslag"/>
    <x v="0"/>
    <n v="2003"/>
    <s v="16 jaar"/>
    <d v="1899-12-30T00:00:38"/>
    <x v="13"/>
    <d v="2019-10-06T00:00:00"/>
    <s v="Almere"/>
    <x v="0"/>
  </r>
  <r>
    <x v="0"/>
    <x v="0"/>
    <n v="100"/>
    <s v="schoolslag"/>
    <x v="0"/>
    <n v="2003"/>
    <s v="16 jaar"/>
    <d v="1899-12-30T00:01:24"/>
    <x v="13"/>
    <d v="2019-10-06T00:00:00"/>
    <s v="Almere"/>
    <x v="0"/>
  </r>
  <r>
    <x v="0"/>
    <x v="0"/>
    <n v="200"/>
    <s v="schoolslag"/>
    <x v="0"/>
    <n v="2003"/>
    <s v="16 jaar"/>
    <d v="1899-12-30T00:02:59"/>
    <x v="6"/>
    <d v="2019-10-06T00:00:00"/>
    <s v="Almere"/>
    <x v="1"/>
  </r>
  <r>
    <x v="0"/>
    <x v="0"/>
    <n v="50"/>
    <s v="schoolslag"/>
    <x v="1"/>
    <n v="2002"/>
    <s v="17 jaar"/>
    <d v="1899-12-30T00:00:45"/>
    <x v="9"/>
    <d v="2019-10-06T00:00:00"/>
    <s v="Almere"/>
    <x v="0"/>
  </r>
  <r>
    <x v="0"/>
    <x v="0"/>
    <n v="100"/>
    <s v="schoolslag"/>
    <x v="1"/>
    <n v="2002"/>
    <s v="17 jaar"/>
    <d v="1899-12-30T00:01:35"/>
    <x v="9"/>
    <d v="2019-10-06T00:00:00"/>
    <s v="Almere"/>
    <x v="0"/>
  </r>
  <r>
    <x v="0"/>
    <x v="0"/>
    <n v="100"/>
    <s v="wisselslag"/>
    <x v="1"/>
    <n v="2002"/>
    <s v="17 jaar"/>
    <d v="1899-12-30T00:01:19"/>
    <x v="9"/>
    <d v="2019-10-06T00:00:00"/>
    <s v="Almere"/>
    <x v="0"/>
  </r>
  <r>
    <x v="0"/>
    <x v="0"/>
    <n v="50"/>
    <s v="rugslag"/>
    <x v="0"/>
    <n v="2001"/>
    <s v="&gt;= 18 jaar"/>
    <d v="1899-12-30T00:00:32"/>
    <x v="14"/>
    <d v="2019-10-06T00:00:00"/>
    <s v="Almere"/>
    <x v="0"/>
  </r>
  <r>
    <x v="0"/>
    <x v="0"/>
    <n v="50"/>
    <s v="schoolslag"/>
    <x v="0"/>
    <n v="2001"/>
    <s v="&gt;= 18 jaar"/>
    <d v="1899-12-30T00:00:36"/>
    <x v="14"/>
    <d v="2019-10-06T00:00:00"/>
    <s v="Almere"/>
    <x v="0"/>
  </r>
  <r>
    <x v="0"/>
    <x v="0"/>
    <n v="100"/>
    <s v="schoolslag"/>
    <x v="0"/>
    <n v="2001"/>
    <s v="&gt;= 18 jaar"/>
    <d v="1899-12-30T00:01:18"/>
    <x v="14"/>
    <d v="2019-10-06T00:00:00"/>
    <s v="Almere"/>
    <x v="0"/>
  </r>
  <r>
    <x v="0"/>
    <x v="0"/>
    <n v="100"/>
    <s v="wisselslag"/>
    <x v="0"/>
    <n v="2001"/>
    <s v="&gt;= 18 jaar"/>
    <d v="1899-12-30T00:01:09"/>
    <x v="14"/>
    <d v="2019-10-06T00:00:00"/>
    <s v="Almere"/>
    <x v="0"/>
  </r>
  <r>
    <x v="0"/>
    <x v="0"/>
    <n v="50"/>
    <s v="vrije slag"/>
    <x v="0"/>
    <n v="2004"/>
    <s v="15 jaar"/>
    <d v="1899-12-30T00:00:29"/>
    <x v="3"/>
    <d v="2019-10-06T00:00:00"/>
    <s v="Almere"/>
    <x v="0"/>
  </r>
  <r>
    <x v="0"/>
    <x v="0"/>
    <n v="200"/>
    <s v="vrije slag"/>
    <x v="0"/>
    <n v="2004"/>
    <s v="15 jaar"/>
    <d v="1899-12-30T00:02:07"/>
    <x v="3"/>
    <d v="2019-10-06T00:00:00"/>
    <s v="Almere"/>
    <x v="0"/>
  </r>
  <r>
    <x v="0"/>
    <x v="0"/>
    <n v="50"/>
    <s v="schoolslag"/>
    <x v="0"/>
    <n v="2004"/>
    <s v="15 jaar"/>
    <d v="1899-12-30T00:00:36"/>
    <x v="3"/>
    <d v="2019-10-06T00:00:00"/>
    <s v="Almere"/>
    <x v="0"/>
  </r>
  <r>
    <x v="0"/>
    <x v="0"/>
    <n v="100"/>
    <s v="schoolslag"/>
    <x v="0"/>
    <n v="2004"/>
    <s v="15 jaar"/>
    <d v="1899-12-30T00:01:17"/>
    <x v="3"/>
    <d v="2019-10-06T00:00:00"/>
    <s v="Almere"/>
    <x v="0"/>
  </r>
  <r>
    <x v="0"/>
    <x v="0"/>
    <s v="4x50"/>
    <s v="vrije slag"/>
    <x v="1"/>
    <n v="2000"/>
    <s v="&gt;= 18 jaar"/>
    <d v="1899-12-30T00:02:07"/>
    <x v="15"/>
    <d v="2019-10-06T00:00:00"/>
    <s v="Almere"/>
    <x v="0"/>
  </r>
  <r>
    <x v="0"/>
    <x v="0"/>
    <s v="4x50"/>
    <s v="wisselslag"/>
    <x v="0"/>
    <n v="2000"/>
    <s v="&gt;= 18 jaar"/>
    <d v="1899-12-30T00:01:59"/>
    <x v="16"/>
    <d v="2019-10-06T00:00:00"/>
    <s v="Almere"/>
    <x v="0"/>
  </r>
  <r>
    <x v="0"/>
    <x v="0"/>
    <s v="4x100"/>
    <s v="wisselslag"/>
    <x v="0"/>
    <n v="2000"/>
    <s v="&gt;= 18 jaar"/>
    <d v="1899-12-30T00:04:44"/>
    <x v="16"/>
    <d v="2019-10-06T00:00:00"/>
    <s v="Almere"/>
    <x v="0"/>
  </r>
  <r>
    <x v="0"/>
    <x v="0"/>
    <n v="50"/>
    <s v="vrije slag"/>
    <x v="1"/>
    <n v="2007"/>
    <s v="12 jaar"/>
    <d v="1899-12-30T00:00:34"/>
    <x v="8"/>
    <d v="2019-10-27T00:00:00"/>
    <s v="Heerenveen"/>
    <x v="0"/>
  </r>
  <r>
    <x v="0"/>
    <x v="0"/>
    <n v="100"/>
    <s v="vrije slag"/>
    <x v="1"/>
    <n v="2007"/>
    <s v="12 jaar"/>
    <d v="1899-12-30T00:01:10"/>
    <x v="8"/>
    <d v="2019-10-27T00:00:00"/>
    <s v="Heerenveen"/>
    <x v="0"/>
  </r>
  <r>
    <x v="0"/>
    <x v="0"/>
    <n v="200"/>
    <s v="vrije slag"/>
    <x v="1"/>
    <n v="2007"/>
    <s v="12 jaar"/>
    <d v="1899-12-30T00:02:38"/>
    <x v="8"/>
    <d v="2019-10-27T00:00:00"/>
    <s v="Heerenveen"/>
    <x v="0"/>
  </r>
  <r>
    <x v="0"/>
    <x v="0"/>
    <n v="400"/>
    <s v="vrije slag"/>
    <x v="1"/>
    <n v="2007"/>
    <s v="12 jaar"/>
    <d v="1899-12-30T00:05:23"/>
    <x v="8"/>
    <d v="2019-10-27T00:00:00"/>
    <s v="Heerenveen"/>
    <x v="0"/>
  </r>
  <r>
    <x v="0"/>
    <x v="0"/>
    <n v="50"/>
    <s v="vrije slag"/>
    <x v="0"/>
    <n v="2007"/>
    <s v="12 jaar"/>
    <d v="1899-12-30T00:00:35"/>
    <x v="0"/>
    <d v="2019-10-27T00:00:00"/>
    <s v="Heerenveen"/>
    <x v="0"/>
  </r>
  <r>
    <x v="0"/>
    <x v="0"/>
    <n v="100"/>
    <s v="vrije slag"/>
    <x v="0"/>
    <n v="2007"/>
    <s v="12 jaar"/>
    <d v="1899-12-30T00:01:14"/>
    <x v="0"/>
    <d v="2019-10-27T00:00:00"/>
    <s v="Heerenveen"/>
    <x v="0"/>
  </r>
  <r>
    <x v="0"/>
    <x v="0"/>
    <n v="200"/>
    <s v="vrije slag"/>
    <x v="0"/>
    <n v="2007"/>
    <s v="12 jaar"/>
    <d v="1899-12-30T00:02:34"/>
    <x v="0"/>
    <d v="2019-10-27T00:00:00"/>
    <s v="Heerenveen"/>
    <x v="0"/>
  </r>
  <r>
    <x v="0"/>
    <x v="0"/>
    <n v="400"/>
    <s v="vrije slag"/>
    <x v="0"/>
    <n v="2007"/>
    <s v="12 jaar"/>
    <d v="1899-12-30T00:05:10"/>
    <x v="0"/>
    <d v="2019-10-27T00:00:00"/>
    <s v="Heerenveen"/>
    <x v="0"/>
  </r>
  <r>
    <x v="0"/>
    <x v="0"/>
    <n v="50"/>
    <s v="schoolslag"/>
    <x v="0"/>
    <n v="2007"/>
    <s v="12 jaar"/>
    <d v="1899-12-30T00:00:48"/>
    <x v="0"/>
    <d v="2019-10-27T00:00:00"/>
    <s v="Heerenveen"/>
    <x v="0"/>
  </r>
  <r>
    <x v="0"/>
    <x v="0"/>
    <n v="100"/>
    <s v="schoolslag"/>
    <x v="0"/>
    <n v="2007"/>
    <s v="12 jaar"/>
    <d v="1899-12-30T00:01:43"/>
    <x v="0"/>
    <d v="2019-10-27T00:00:00"/>
    <s v="Heerenveen"/>
    <x v="0"/>
  </r>
  <r>
    <x v="0"/>
    <x v="0"/>
    <n v="200"/>
    <s v="schoolslag"/>
    <x v="0"/>
    <n v="2007"/>
    <s v="12 jaar"/>
    <d v="1899-12-30T00:03:30"/>
    <x v="0"/>
    <d v="2019-10-27T00:00:00"/>
    <s v="Heerenveen"/>
    <x v="0"/>
  </r>
  <r>
    <x v="0"/>
    <x v="0"/>
    <n v="50"/>
    <s v="vlinderslag"/>
    <x v="0"/>
    <n v="2007"/>
    <s v="12 jaar"/>
    <d v="1899-12-30T00:00:40"/>
    <x v="0"/>
    <d v="2019-10-27T00:00:00"/>
    <s v="Heerenveen"/>
    <x v="0"/>
  </r>
  <r>
    <x v="0"/>
    <x v="0"/>
    <n v="200"/>
    <s v="wisselslag"/>
    <x v="0"/>
    <n v="2007"/>
    <s v="12 jaar"/>
    <d v="1899-12-30T00:02:56"/>
    <x v="0"/>
    <d v="2019-10-27T00:00:00"/>
    <s v="Heerenveen"/>
    <x v="0"/>
  </r>
  <r>
    <x v="0"/>
    <x v="0"/>
    <n v="200"/>
    <s v="vrije slag"/>
    <x v="0"/>
    <n v="2006"/>
    <s v="13 jaar"/>
    <d v="1899-12-30T00:02:16"/>
    <x v="1"/>
    <d v="2019-10-27T00:00:00"/>
    <s v="Heerenveen"/>
    <x v="0"/>
  </r>
  <r>
    <x v="0"/>
    <x v="0"/>
    <n v="400"/>
    <s v="vrije slag"/>
    <x v="0"/>
    <n v="2006"/>
    <s v="13 jaar"/>
    <d v="1899-12-30T00:04:42"/>
    <x v="1"/>
    <d v="2019-10-27T00:00:00"/>
    <s v="Heerenveen"/>
    <x v="0"/>
  </r>
  <r>
    <x v="0"/>
    <x v="0"/>
    <n v="50"/>
    <s v="schoolslag"/>
    <x v="0"/>
    <n v="2006"/>
    <s v="13 jaar"/>
    <d v="1899-12-30T00:00:41"/>
    <x v="1"/>
    <d v="2019-10-27T00:00:00"/>
    <s v="Heerenveen"/>
    <x v="0"/>
  </r>
  <r>
    <x v="0"/>
    <x v="0"/>
    <n v="100"/>
    <s v="schoolslag"/>
    <x v="0"/>
    <n v="2006"/>
    <s v="13 jaar"/>
    <d v="1899-12-30T00:01:28"/>
    <x v="1"/>
    <d v="2019-10-27T00:00:00"/>
    <s v="Heerenveen"/>
    <x v="0"/>
  </r>
  <r>
    <x v="0"/>
    <x v="0"/>
    <n v="200"/>
    <s v="schoolslag"/>
    <x v="0"/>
    <n v="2006"/>
    <s v="13 jaar"/>
    <d v="1899-12-30T00:03:02"/>
    <x v="1"/>
    <d v="2019-10-27T00:00:00"/>
    <s v="Heerenveen"/>
    <x v="0"/>
  </r>
  <r>
    <x v="0"/>
    <x v="0"/>
    <n v="50"/>
    <s v="vlinderslag"/>
    <x v="0"/>
    <n v="2006"/>
    <s v="13 jaar"/>
    <d v="1899-12-30T00:00:33"/>
    <x v="1"/>
    <d v="2019-10-27T00:00:00"/>
    <s v="Heerenveen"/>
    <x v="0"/>
  </r>
  <r>
    <x v="0"/>
    <x v="0"/>
    <n v="200"/>
    <s v="wisselslag"/>
    <x v="0"/>
    <n v="2006"/>
    <s v="13 jaar"/>
    <d v="1899-12-30T00:02:30"/>
    <x v="1"/>
    <d v="2019-10-27T00:00:00"/>
    <s v="Heerenveen"/>
    <x v="0"/>
  </r>
  <r>
    <x v="0"/>
    <x v="0"/>
    <n v="200"/>
    <s v="wisselslag"/>
    <x v="0"/>
    <n v="2004"/>
    <s v="15 jaar"/>
    <d v="1899-12-30T00:02:48"/>
    <x v="5"/>
    <d v="2019-10-27T00:00:00"/>
    <s v="Heerenveen"/>
    <x v="0"/>
  </r>
  <r>
    <x v="0"/>
    <x v="0"/>
    <n v="400"/>
    <s v="vrije slag"/>
    <x v="0"/>
    <n v="2004"/>
    <s v="15 jaar"/>
    <d v="1899-12-30T00:04:28"/>
    <x v="3"/>
    <d v="2019-10-27T00:00:00"/>
    <s v="Heerenveen"/>
    <x v="0"/>
  </r>
  <r>
    <x v="0"/>
    <x v="0"/>
    <n v="50"/>
    <s v="vlinderslag"/>
    <x v="0"/>
    <n v="2004"/>
    <s v="15 jaar"/>
    <d v="1899-12-30T00:00:31"/>
    <x v="3"/>
    <d v="2019-10-27T00:00:00"/>
    <s v="Heerenveen"/>
    <x v="0"/>
  </r>
  <r>
    <x v="0"/>
    <x v="0"/>
    <n v="100"/>
    <s v="vlinderslag"/>
    <x v="0"/>
    <n v="2004"/>
    <s v="15 jaar"/>
    <d v="1899-12-30T00:01:07"/>
    <x v="3"/>
    <d v="2019-10-27T00:00:00"/>
    <s v="Heerenveen"/>
    <x v="0"/>
  </r>
  <r>
    <x v="0"/>
    <x v="0"/>
    <n v="200"/>
    <s v="vlinderslag"/>
    <x v="0"/>
    <n v="2004"/>
    <s v="15 jaar"/>
    <d v="1899-12-30T00:02:26"/>
    <x v="3"/>
    <d v="2019-10-27T00:00:00"/>
    <s v="Heerenveen"/>
    <x v="0"/>
  </r>
  <r>
    <x v="0"/>
    <x v="0"/>
    <n v="200"/>
    <s v="wisselslag"/>
    <x v="0"/>
    <n v="2004"/>
    <s v="15 jaar"/>
    <d v="1899-12-30T00:02:22"/>
    <x v="3"/>
    <d v="2019-10-27T00:00:00"/>
    <s v="Heerenveen"/>
    <x v="0"/>
  </r>
  <r>
    <x v="0"/>
    <x v="0"/>
    <n v="400"/>
    <s v="vrije slag"/>
    <x v="0"/>
    <n v="2003"/>
    <s v="16 jaar"/>
    <d v="1899-12-30T00:04:36"/>
    <x v="6"/>
    <d v="2019-10-27T00:00:00"/>
    <s v="Heerenveen"/>
    <x v="0"/>
  </r>
  <r>
    <x v="0"/>
    <x v="0"/>
    <n v="200"/>
    <s v="wisselslag"/>
    <x v="0"/>
    <n v="2003"/>
    <s v="16 jaar"/>
    <d v="1899-12-30T00:02:29"/>
    <x v="6"/>
    <d v="2019-10-27T00:00:00"/>
    <s v="Heerenveen"/>
    <x v="0"/>
  </r>
  <r>
    <x v="0"/>
    <x v="0"/>
    <n v="50"/>
    <s v="vlinderslag"/>
    <x v="0"/>
    <n v="2003"/>
    <s v="16 jaar"/>
    <d v="1899-12-30T00:00:32"/>
    <x v="17"/>
    <d v="2019-10-27T00:00:00"/>
    <s v="Heerenveen"/>
    <x v="0"/>
  </r>
  <r>
    <x v="0"/>
    <x v="0"/>
    <n v="50"/>
    <s v="vlinderslag"/>
    <x v="0"/>
    <n v="2003"/>
    <s v="16 jaar"/>
    <d v="1899-12-30T00:00:30"/>
    <x v="17"/>
    <d v="2019-10-27T00:00:00"/>
    <s v="Heerenveen"/>
    <x v="0"/>
  </r>
  <r>
    <x v="0"/>
    <x v="0"/>
    <n v="100"/>
    <s v="vlinderslag"/>
    <x v="0"/>
    <n v="2003"/>
    <s v="16 jaar"/>
    <d v="1899-12-30T00:01:11"/>
    <x v="17"/>
    <d v="2019-10-27T00:00:00"/>
    <s v="Heerenveen"/>
    <x v="0"/>
  </r>
  <r>
    <x v="0"/>
    <x v="0"/>
    <n v="50"/>
    <s v="vrije slag"/>
    <x v="1"/>
    <n v="2007"/>
    <s v="12 jaar"/>
    <d v="1899-12-30T00:00:33"/>
    <x v="8"/>
    <d v="2019-11-03T00:00:00"/>
    <s v="Amstelveen"/>
    <x v="0"/>
  </r>
  <r>
    <x v="0"/>
    <x v="0"/>
    <n v="100"/>
    <s v="vrije slag"/>
    <x v="1"/>
    <n v="2007"/>
    <s v="12 jaar"/>
    <d v="1899-12-30T00:01:08"/>
    <x v="8"/>
    <d v="2019-11-03T00:00:00"/>
    <s v="Amstelveen"/>
    <x v="0"/>
  </r>
  <r>
    <x v="0"/>
    <x v="0"/>
    <n v="50"/>
    <s v="vlinderslag"/>
    <x v="1"/>
    <n v="2007"/>
    <s v="12 jaar"/>
    <d v="1899-12-30T00:00:37"/>
    <x v="8"/>
    <d v="2019-11-03T00:00:00"/>
    <s v="Amstelveen"/>
    <x v="0"/>
  </r>
  <r>
    <x v="0"/>
    <x v="0"/>
    <n v="200"/>
    <s v="wisselslag"/>
    <x v="1"/>
    <n v="2007"/>
    <s v="12 jaar"/>
    <d v="1899-12-30T00:02:48"/>
    <x v="8"/>
    <d v="2019-11-03T00:00:00"/>
    <s v="Amstelveen"/>
    <x v="0"/>
  </r>
  <r>
    <x v="0"/>
    <x v="0"/>
    <n v="50"/>
    <s v="vrije slag"/>
    <x v="0"/>
    <n v="2007"/>
    <s v="12 jaar"/>
    <d v="1899-12-30T00:00:34"/>
    <x v="0"/>
    <d v="2019-11-03T00:00:00"/>
    <s v="Amstelveen"/>
    <x v="0"/>
  </r>
  <r>
    <x v="0"/>
    <x v="0"/>
    <n v="100"/>
    <s v="vrije slag"/>
    <x v="0"/>
    <n v="2007"/>
    <s v="12 jaar"/>
    <d v="1899-12-30T00:01:09"/>
    <x v="0"/>
    <d v="2019-11-03T00:00:00"/>
    <s v="Amstelveen"/>
    <x v="0"/>
  </r>
  <r>
    <x v="0"/>
    <x v="0"/>
    <n v="50"/>
    <s v="vlinderslag"/>
    <x v="0"/>
    <n v="2007"/>
    <s v="12 jaar"/>
    <d v="1899-12-30T00:00:40"/>
    <x v="0"/>
    <d v="2019-11-03T00:00:00"/>
    <s v="Amstelveen"/>
    <x v="0"/>
  </r>
  <r>
    <x v="0"/>
    <x v="0"/>
    <n v="200"/>
    <s v="wisselslag"/>
    <x v="0"/>
    <n v="2007"/>
    <s v="12 jaar"/>
    <d v="1899-12-30T00:02:53"/>
    <x v="0"/>
    <d v="2019-11-03T00:00:00"/>
    <s v="Amstelveen"/>
    <x v="0"/>
  </r>
  <r>
    <x v="0"/>
    <x v="0"/>
    <n v="50"/>
    <s v="vrije slag"/>
    <x v="0"/>
    <n v="2006"/>
    <s v="13 jaar"/>
    <d v="1899-12-30T00:00:28"/>
    <x v="1"/>
    <d v="2019-11-03T00:00:00"/>
    <s v="Amstelveen"/>
    <x v="0"/>
  </r>
  <r>
    <x v="0"/>
    <x v="0"/>
    <n v="100"/>
    <s v="vrije slag"/>
    <x v="0"/>
    <n v="2006"/>
    <s v="13 jaar"/>
    <d v="1899-12-30T00:01:00"/>
    <x v="1"/>
    <d v="2019-11-03T00:00:00"/>
    <s v="Amstelveen"/>
    <x v="0"/>
  </r>
  <r>
    <x v="0"/>
    <x v="0"/>
    <n v="50"/>
    <s v="vlinderslag"/>
    <x v="0"/>
    <n v="2006"/>
    <s v="13 jaar"/>
    <d v="1899-12-30T00:00:32"/>
    <x v="1"/>
    <d v="2019-11-03T00:00:00"/>
    <s v="Amstelveen"/>
    <x v="0"/>
  </r>
  <r>
    <x v="0"/>
    <x v="0"/>
    <n v="50"/>
    <s v="rugslag"/>
    <x v="0"/>
    <n v="2005"/>
    <s v="14 jaar"/>
    <d v="1899-12-30T00:00:37"/>
    <x v="2"/>
    <d v="2019-11-03T00:00:00"/>
    <s v="Amstelveen"/>
    <x v="0"/>
  </r>
  <r>
    <x v="0"/>
    <x v="0"/>
    <n v="100"/>
    <s v="rugslag"/>
    <x v="0"/>
    <n v="2005"/>
    <s v="14 jaar"/>
    <d v="1899-12-30T00:01:19"/>
    <x v="2"/>
    <d v="2019-11-03T00:00:00"/>
    <s v="Amstelveen"/>
    <x v="0"/>
  </r>
  <r>
    <x v="0"/>
    <x v="0"/>
    <n v="200"/>
    <s v="rugslag"/>
    <x v="0"/>
    <n v="2005"/>
    <s v="14 jaar"/>
    <d v="1899-12-30T00:02:41"/>
    <x v="2"/>
    <d v="2019-11-03T00:00:00"/>
    <s v="Amstelveen"/>
    <x v="0"/>
  </r>
  <r>
    <x v="0"/>
    <x v="0"/>
    <n v="50"/>
    <s v="vlinderslag"/>
    <x v="0"/>
    <n v="2005"/>
    <s v="14 jaar"/>
    <d v="1899-12-30T00:00:43"/>
    <x v="2"/>
    <d v="2019-11-03T00:00:00"/>
    <s v="Amstelveen"/>
    <x v="0"/>
  </r>
  <r>
    <x v="0"/>
    <x v="0"/>
    <n v="100"/>
    <s v="vlinderslag"/>
    <x v="0"/>
    <n v="2005"/>
    <s v="14 jaar"/>
    <d v="1899-12-30T00:01:35"/>
    <x v="2"/>
    <d v="2019-11-03T00:00:00"/>
    <s v="Amstelveen"/>
    <x v="0"/>
  </r>
  <r>
    <x v="0"/>
    <x v="0"/>
    <n v="50"/>
    <s v="vrije slag"/>
    <x v="0"/>
    <n v="2004"/>
    <s v="15 jaar"/>
    <d v="1899-12-30T00:00:27"/>
    <x v="3"/>
    <d v="2019-11-03T00:00:00"/>
    <s v="Amstelveen"/>
    <x v="0"/>
  </r>
  <r>
    <x v="0"/>
    <x v="0"/>
    <n v="100"/>
    <s v="vrije slag"/>
    <x v="0"/>
    <n v="2004"/>
    <s v="15 jaar"/>
    <d v="1899-12-30T00:00:59"/>
    <x v="3"/>
    <d v="2019-11-03T00:00:00"/>
    <s v="Amstelveen"/>
    <x v="0"/>
  </r>
  <r>
    <x v="0"/>
    <x v="0"/>
    <n v="200"/>
    <s v="rugslag"/>
    <x v="0"/>
    <n v="2004"/>
    <s v="15 jaar"/>
    <d v="1899-12-30T00:02:21"/>
    <x v="3"/>
    <d v="2019-11-03T00:00:00"/>
    <s v="Amstelveen"/>
    <x v="0"/>
  </r>
  <r>
    <x v="0"/>
    <x v="0"/>
    <n v="50"/>
    <s v="vlinderslag"/>
    <x v="0"/>
    <n v="2004"/>
    <s v="15 jaar"/>
    <d v="1899-12-30T00:00:29"/>
    <x v="3"/>
    <d v="2019-11-03T00:00:00"/>
    <s v="Amstelveen"/>
    <x v="0"/>
  </r>
  <r>
    <x v="0"/>
    <x v="0"/>
    <n v="100"/>
    <s v="vlinderslag"/>
    <x v="0"/>
    <n v="2004"/>
    <s v="15 jaar"/>
    <d v="1899-12-30T00:01:05"/>
    <x v="3"/>
    <d v="2019-11-03T00:00:00"/>
    <s v="Amstelveen"/>
    <x v="0"/>
  </r>
  <r>
    <x v="0"/>
    <x v="0"/>
    <n v="50"/>
    <s v="vrije slag"/>
    <x v="1"/>
    <n v="2003"/>
    <s v="16 jaar"/>
    <d v="1899-12-30T00:00:34"/>
    <x v="12"/>
    <d v="2019-11-03T00:00:00"/>
    <s v="Amstelveen"/>
    <x v="0"/>
  </r>
  <r>
    <x v="0"/>
    <x v="0"/>
    <n v="100"/>
    <s v="vrije slag"/>
    <x v="1"/>
    <n v="2003"/>
    <s v="16 jaar"/>
    <d v="1899-12-30T00:01:13"/>
    <x v="12"/>
    <d v="2019-11-03T00:00:00"/>
    <s v="Amstelveen"/>
    <x v="0"/>
  </r>
  <r>
    <x v="0"/>
    <x v="0"/>
    <n v="200"/>
    <s v="vrije slag"/>
    <x v="1"/>
    <n v="2003"/>
    <s v="16 jaar"/>
    <d v="1899-12-30T00:02:33"/>
    <x v="12"/>
    <d v="2019-11-03T00:00:00"/>
    <s v="Amstelveen"/>
    <x v="0"/>
  </r>
  <r>
    <x v="0"/>
    <x v="0"/>
    <n v="50"/>
    <s v="schoolslag"/>
    <x v="1"/>
    <n v="2003"/>
    <s v="16 jaar"/>
    <d v="1899-12-30T00:00:42"/>
    <x v="12"/>
    <d v="2019-11-03T00:00:00"/>
    <s v="Amstelveen"/>
    <x v="0"/>
  </r>
  <r>
    <x v="0"/>
    <x v="0"/>
    <n v="100"/>
    <s v="schoolslag"/>
    <x v="1"/>
    <n v="2003"/>
    <s v="16 jaar"/>
    <d v="1899-12-30T00:01:33"/>
    <x v="12"/>
    <d v="2019-11-03T00:00:00"/>
    <s v="Amstelveen"/>
    <x v="0"/>
  </r>
  <r>
    <x v="0"/>
    <x v="0"/>
    <n v="100"/>
    <s v="schoolslag"/>
    <x v="0"/>
    <n v="2003"/>
    <s v="16 jaar"/>
    <d v="1899-12-30T00:01:22"/>
    <x v="13"/>
    <d v="2019-11-03T00:00:00"/>
    <s v="Amstelveen"/>
    <x v="0"/>
  </r>
  <r>
    <x v="0"/>
    <x v="0"/>
    <n v="50"/>
    <s v="vrije slag"/>
    <x v="0"/>
    <n v="2003"/>
    <s v="16 jaar"/>
    <d v="1899-12-30T00:00:26"/>
    <x v="6"/>
    <d v="2019-11-03T00:00:00"/>
    <s v="Amstelveen"/>
    <x v="0"/>
  </r>
  <r>
    <x v="0"/>
    <x v="0"/>
    <n v="200"/>
    <s v="vrije slag"/>
    <x v="0"/>
    <n v="2003"/>
    <s v="16 jaar"/>
    <d v="1899-12-30T00:02:10"/>
    <x v="6"/>
    <d v="2019-11-03T00:00:00"/>
    <s v="Amstelveen"/>
    <x v="0"/>
  </r>
  <r>
    <x v="0"/>
    <x v="0"/>
    <n v="200"/>
    <s v="vrije slag"/>
    <x v="1"/>
    <n v="2002"/>
    <s v="17 jaar"/>
    <d v="1899-12-30T00:02:33"/>
    <x v="9"/>
    <d v="2019-11-03T00:00:00"/>
    <s v="Amstelveen"/>
    <x v="0"/>
  </r>
  <r>
    <x v="0"/>
    <x v="0"/>
    <n v="50"/>
    <s v="schoolslag"/>
    <x v="1"/>
    <n v="2002"/>
    <s v="17 jaar"/>
    <d v="1899-12-30T00:00:43"/>
    <x v="9"/>
    <d v="2019-11-03T00:00:00"/>
    <s v="Amstelveen"/>
    <x v="0"/>
  </r>
  <r>
    <x v="0"/>
    <x v="0"/>
    <n v="100"/>
    <s v="vlinderslag"/>
    <x v="1"/>
    <n v="2002"/>
    <s v="17 jaar"/>
    <d v="1899-12-30T00:01:23"/>
    <x v="9"/>
    <d v="2019-11-03T00:00:00"/>
    <s v="Amstelveen"/>
    <x v="0"/>
  </r>
  <r>
    <x v="0"/>
    <x v="0"/>
    <n v="100"/>
    <s v="vrije slag"/>
    <x v="1"/>
    <n v="2000"/>
    <s v="&gt;= 18 jaar"/>
    <d v="1899-12-30T00:01:09"/>
    <x v="11"/>
    <d v="2019-11-03T00:00:00"/>
    <s v="Amstelveen"/>
    <x v="0"/>
  </r>
  <r>
    <x v="0"/>
    <x v="0"/>
    <n v="200"/>
    <s v="vrije slag"/>
    <x v="1"/>
    <n v="2000"/>
    <s v="&gt;= 18 jaar"/>
    <d v="1899-12-30T00:02:30"/>
    <x v="11"/>
    <d v="2019-11-03T00:00:00"/>
    <s v="Amstelveen"/>
    <x v="1"/>
  </r>
  <r>
    <x v="0"/>
    <x v="0"/>
    <n v="50"/>
    <s v="schoolslag"/>
    <x v="1"/>
    <n v="2000"/>
    <s v="&gt;= 18 jaar"/>
    <d v="1899-12-30T00:00:42"/>
    <x v="11"/>
    <d v="2019-11-03T00:00:00"/>
    <s v="Amstelveen"/>
    <x v="0"/>
  </r>
  <r>
    <x v="0"/>
    <x v="0"/>
    <n v="50"/>
    <s v="vlinderslag"/>
    <x v="1"/>
    <n v="2000"/>
    <s v="&gt;= 18 jaar"/>
    <d v="1899-12-30T00:00:39"/>
    <x v="11"/>
    <d v="2019-11-03T00:00:00"/>
    <s v="Amstelveen"/>
    <x v="0"/>
  </r>
  <r>
    <x v="0"/>
    <x v="0"/>
    <n v="100"/>
    <s v="vlinderslag"/>
    <x v="1"/>
    <n v="2000"/>
    <s v="&gt;= 18 jaar"/>
    <d v="1899-12-30T00:01:23"/>
    <x v="11"/>
    <d v="2019-11-03T00:00:00"/>
    <s v="Amstelveen"/>
    <x v="0"/>
  </r>
  <r>
    <x v="0"/>
    <x v="0"/>
    <n v="50"/>
    <s v="vlinderslag"/>
    <x v="0"/>
    <n v="1999"/>
    <s v="&gt;= 18 jaar"/>
    <d v="1899-12-30T00:00:34"/>
    <x v="7"/>
    <d v="2019-11-03T00:00:00"/>
    <s v="Amstelveen"/>
    <x v="0"/>
  </r>
  <r>
    <x v="0"/>
    <x v="0"/>
    <n v="200"/>
    <s v="vrije slag"/>
    <x v="0"/>
    <n v="2001"/>
    <s v="&gt;= 18 jaar"/>
    <d v="1899-12-30T00:02:19"/>
    <x v="14"/>
    <d v="2019-11-03T00:00:00"/>
    <s v="Amstelveen"/>
    <x v="0"/>
  </r>
  <r>
    <x v="0"/>
    <x v="0"/>
    <n v="50"/>
    <s v="schoolslag"/>
    <x v="0"/>
    <n v="2001"/>
    <s v="&gt;= 18 jaar"/>
    <d v="1899-12-30T00:00:34"/>
    <x v="14"/>
    <d v="2019-11-03T00:00:00"/>
    <s v="Amstelveen"/>
    <x v="0"/>
  </r>
  <r>
    <x v="0"/>
    <x v="0"/>
    <n v="100"/>
    <s v="vlinderslag"/>
    <x v="0"/>
    <n v="1999"/>
    <s v="&gt;= 18 jaar"/>
    <d v="1899-12-30T00:01:16"/>
    <x v="18"/>
    <d v="2019-11-03T00:00:00"/>
    <s v="Amstelveen"/>
    <x v="0"/>
  </r>
  <r>
    <x v="0"/>
    <x v="0"/>
    <s v="4x50"/>
    <s v="vrije slag"/>
    <x v="0"/>
    <n v="2000"/>
    <s v="&gt;= 18 jaar"/>
    <d v="1899-12-30T00:01:48"/>
    <x v="16"/>
    <d v="2019-11-03T00:00:00"/>
    <s v="Amstelveen"/>
    <x v="0"/>
  </r>
  <r>
    <x v="0"/>
    <x v="0"/>
    <s v="4x100"/>
    <s v="vrije slag"/>
    <x v="0"/>
    <n v="2000"/>
    <s v="&gt;= 18 jaar"/>
    <d v="1899-12-30T00:04:09"/>
    <x v="16"/>
    <d v="2019-11-03T00:00:00"/>
    <s v="Amstelveen"/>
    <x v="0"/>
  </r>
  <r>
    <x v="0"/>
    <x v="0"/>
    <s v="4x100"/>
    <s v="vrije slag"/>
    <x v="1"/>
    <n v="2000"/>
    <s v="&gt;= 18 jaar"/>
    <d v="1899-12-30T00:04:34"/>
    <x v="15"/>
    <d v="2019-11-03T00:00:00"/>
    <s v="Amstelveen"/>
    <x v="0"/>
  </r>
  <r>
    <x v="0"/>
    <x v="0"/>
    <n v="100"/>
    <s v="vlinderslag"/>
    <x v="0"/>
    <n v="2003"/>
    <s v="16 jaar"/>
    <d v="1899-12-30T00:01:08"/>
    <x v="6"/>
    <d v="2019-11-03T00:00:00"/>
    <s v="Amstelveen"/>
    <x v="0"/>
  </r>
  <r>
    <x v="0"/>
    <x v="0"/>
    <n v="50"/>
    <s v="schoolslag"/>
    <x v="0"/>
    <n v="2003"/>
    <s v="16 jaar"/>
    <d v="1899-12-30T00:00:37"/>
    <x v="6"/>
    <d v="2019-11-03T00:00:00"/>
    <s v="Amstelveen"/>
    <x v="0"/>
  </r>
  <r>
    <x v="0"/>
    <x v="0"/>
    <n v="50"/>
    <s v="vrije slag"/>
    <x v="1"/>
    <n v="2000"/>
    <s v="&gt;= 18 jaar"/>
    <d v="1899-12-30T00:00:31"/>
    <x v="11"/>
    <d v="2019-11-10T00:00:00"/>
    <s v="Amersfoort"/>
    <x v="0"/>
  </r>
  <r>
    <x v="0"/>
    <x v="0"/>
    <n v="50"/>
    <s v="schoolslag"/>
    <x v="1"/>
    <n v="2000"/>
    <s v="&gt;= 18 jaar"/>
    <d v="1899-12-30T00:00:40"/>
    <x v="11"/>
    <d v="2019-11-10T00:00:00"/>
    <s v="Amersfoort"/>
    <x v="0"/>
  </r>
  <r>
    <x v="0"/>
    <x v="0"/>
    <n v="50"/>
    <s v="vlinderslag"/>
    <x v="1"/>
    <n v="2000"/>
    <s v="&gt;= 18 jaar"/>
    <d v="1899-12-30T00:00:34"/>
    <x v="11"/>
    <d v="2019-11-10T00:00:00"/>
    <s v="Amersfoort"/>
    <x v="0"/>
  </r>
  <r>
    <x v="0"/>
    <x v="0"/>
    <n v="200"/>
    <s v="vrije slag"/>
    <x v="1"/>
    <n v="2007"/>
    <s v="12 jaar"/>
    <d v="1899-12-30T00:02:29"/>
    <x v="8"/>
    <d v="2019-11-10T00:00:00"/>
    <s v="Amersfoort"/>
    <x v="0"/>
  </r>
  <r>
    <x v="0"/>
    <x v="0"/>
    <n v="400"/>
    <s v="vrije slag"/>
    <x v="1"/>
    <n v="2007"/>
    <s v="12 jaar"/>
    <d v="1899-12-30T00:05:11"/>
    <x v="8"/>
    <d v="2019-11-10T00:00:00"/>
    <s v="Amersfoort"/>
    <x v="0"/>
  </r>
  <r>
    <x v="0"/>
    <x v="0"/>
    <n v="100"/>
    <s v="wisselslag"/>
    <x v="1"/>
    <n v="2007"/>
    <s v="12 jaar"/>
    <d v="1899-12-30T00:01:19"/>
    <x v="8"/>
    <d v="2019-11-10T00:00:00"/>
    <s v="Amersfoort"/>
    <x v="0"/>
  </r>
  <r>
    <x v="0"/>
    <x v="0"/>
    <n v="200"/>
    <s v="vrije slag"/>
    <x v="0"/>
    <n v="2007"/>
    <s v="12 jaar"/>
    <d v="1899-12-30T00:02:26"/>
    <x v="0"/>
    <d v="2019-11-10T00:00:00"/>
    <s v="Amersfoort"/>
    <x v="0"/>
  </r>
  <r>
    <x v="0"/>
    <x v="0"/>
    <n v="400"/>
    <s v="vrije slag"/>
    <x v="0"/>
    <n v="2007"/>
    <s v="12 jaar"/>
    <d v="1899-12-30T00:05:06"/>
    <x v="0"/>
    <d v="2019-11-10T00:00:00"/>
    <s v="Amersfoort"/>
    <x v="0"/>
  </r>
  <r>
    <x v="0"/>
    <x v="0"/>
    <n v="100"/>
    <s v="wisselslag"/>
    <x v="0"/>
    <n v="2007"/>
    <s v="12 jaar"/>
    <d v="1899-12-30T00:01:23"/>
    <x v="0"/>
    <d v="2019-11-10T00:00:00"/>
    <s v="Amersfoort"/>
    <x v="0"/>
  </r>
  <r>
    <x v="0"/>
    <x v="0"/>
    <n v="50"/>
    <s v="vrije slag"/>
    <x v="0"/>
    <n v="2005"/>
    <s v="14 jaar"/>
    <d v="1899-12-30T00:00:32"/>
    <x v="2"/>
    <d v="2019-11-10T00:00:00"/>
    <s v="Amersfoort"/>
    <x v="0"/>
  </r>
  <r>
    <x v="0"/>
    <x v="0"/>
    <n v="100"/>
    <s v="vrije slag"/>
    <x v="0"/>
    <n v="2005"/>
    <s v="14 jaar"/>
    <d v="1899-12-30T00:01:05"/>
    <x v="2"/>
    <d v="2019-11-10T00:00:00"/>
    <s v="Amersfoort"/>
    <x v="0"/>
  </r>
  <r>
    <x v="0"/>
    <x v="0"/>
    <n v="50"/>
    <s v="schoolslag"/>
    <x v="0"/>
    <n v="2005"/>
    <s v="14 jaar"/>
    <d v="1899-12-30T00:00:40"/>
    <x v="2"/>
    <d v="2019-11-10T00:00:00"/>
    <s v="Amersfoort"/>
    <x v="0"/>
  </r>
  <r>
    <x v="0"/>
    <x v="0"/>
    <n v="100"/>
    <s v="schoolslag"/>
    <x v="0"/>
    <n v="2005"/>
    <s v="14 jaar"/>
    <d v="1899-12-30T00:01:25"/>
    <x v="2"/>
    <d v="2019-11-10T00:00:00"/>
    <s v="Amersfoort"/>
    <x v="0"/>
  </r>
  <r>
    <x v="0"/>
    <x v="0"/>
    <n v="50"/>
    <s v="vlinderslag"/>
    <x v="0"/>
    <n v="2005"/>
    <s v="14 jaar"/>
    <d v="1899-12-30T00:00:41"/>
    <x v="2"/>
    <d v="2019-11-10T00:00:00"/>
    <s v="Amersfoort"/>
    <x v="0"/>
  </r>
  <r>
    <x v="0"/>
    <x v="0"/>
    <n v="100"/>
    <s v="vlinderslag"/>
    <x v="0"/>
    <n v="2005"/>
    <s v="14 jaar"/>
    <d v="1899-12-30T00:01:32"/>
    <x v="2"/>
    <d v="2019-11-10T00:00:00"/>
    <s v="Amersfoort"/>
    <x v="0"/>
  </r>
  <r>
    <x v="0"/>
    <x v="0"/>
    <n v="400"/>
    <s v="vrije slag"/>
    <x v="0"/>
    <n v="2006"/>
    <s v="13 jaar"/>
    <d v="1899-12-30T00:04:41"/>
    <x v="1"/>
    <d v="2019-11-10T00:00:00"/>
    <s v="Amersfoort"/>
    <x v="0"/>
  </r>
  <r>
    <x v="0"/>
    <x v="0"/>
    <n v="200"/>
    <s v="rugslag"/>
    <x v="0"/>
    <n v="2006"/>
    <s v="13 jaar"/>
    <d v="1899-12-30T00:02:20"/>
    <x v="1"/>
    <d v="2019-11-10T00:00:00"/>
    <s v="Amersfoort"/>
    <x v="1"/>
  </r>
  <r>
    <x v="0"/>
    <x v="0"/>
    <n v="50"/>
    <s v="vrije slag"/>
    <x v="0"/>
    <n v="2001"/>
    <s v="&gt;= 18 jaar"/>
    <d v="1899-12-30T00:00:27"/>
    <x v="14"/>
    <d v="2019-11-10T00:00:00"/>
    <s v="Amersfoort"/>
    <x v="0"/>
  </r>
  <r>
    <x v="0"/>
    <x v="0"/>
    <n v="50"/>
    <s v="schoolslag"/>
    <x v="0"/>
    <n v="2001"/>
    <s v="&gt;= 18 jaar"/>
    <d v="1899-12-30T00:00:34"/>
    <x v="14"/>
    <d v="2019-11-10T00:00:00"/>
    <s v="Amersfoort"/>
    <x v="0"/>
  </r>
  <r>
    <x v="0"/>
    <x v="0"/>
    <n v="100"/>
    <s v="schoolslag"/>
    <x v="0"/>
    <n v="2001"/>
    <s v="&gt;= 18 jaar"/>
    <d v="1899-12-30T00:01:15"/>
    <x v="14"/>
    <d v="2019-11-10T00:00:00"/>
    <s v="Amersfoort"/>
    <x v="0"/>
  </r>
  <r>
    <x v="0"/>
    <x v="0"/>
    <n v="100"/>
    <s v="vrije slag"/>
    <x v="0"/>
    <n v="1999"/>
    <s v="&gt;= 18 jaar"/>
    <d v="1899-12-30T00:01:01"/>
    <x v="18"/>
    <d v="2019-11-10T00:00:00"/>
    <s v="Amersfoort"/>
    <x v="0"/>
  </r>
  <r>
    <x v="0"/>
    <x v="0"/>
    <n v="100"/>
    <s v="vrije slag"/>
    <x v="0"/>
    <n v="2003"/>
    <s v="16 jaar"/>
    <d v="1899-12-30T00:00:58"/>
    <x v="6"/>
    <d v="2019-11-10T00:00:00"/>
    <s v="Amersfoort"/>
    <x v="0"/>
  </r>
  <r>
    <x v="0"/>
    <x v="0"/>
    <n v="200"/>
    <s v="vrije slag"/>
    <x v="0"/>
    <n v="2003"/>
    <s v="16 jaar"/>
    <d v="1899-12-30T00:02:09"/>
    <x v="6"/>
    <d v="2019-11-10T00:00:00"/>
    <s v="Amersfoort"/>
    <x v="0"/>
  </r>
  <r>
    <x v="0"/>
    <x v="0"/>
    <n v="100"/>
    <s v="wisselslag"/>
    <x v="0"/>
    <n v="2003"/>
    <s v="16 jaar"/>
    <d v="1899-12-30T00:01:08"/>
    <x v="6"/>
    <d v="2019-11-10T00:00:00"/>
    <s v="Amersfoort"/>
    <x v="0"/>
  </r>
  <r>
    <x v="0"/>
    <x v="0"/>
    <n v="50"/>
    <s v="rugslag"/>
    <x v="0"/>
    <n v="2004"/>
    <s v="15 jaar"/>
    <d v="1899-12-30T00:00:30"/>
    <x v="3"/>
    <d v="2019-11-10T00:00:00"/>
    <s v="Amersfoort"/>
    <x v="0"/>
  </r>
  <r>
    <x v="0"/>
    <x v="0"/>
    <n v="100"/>
    <s v="rugslag"/>
    <x v="0"/>
    <n v="2004"/>
    <s v="15 jaar"/>
    <d v="1899-12-30T00:01:03"/>
    <x v="3"/>
    <d v="2019-11-10T00:00:00"/>
    <s v="Amersfoort"/>
    <x v="0"/>
  </r>
  <r>
    <x v="0"/>
    <x v="0"/>
    <n v="200"/>
    <s v="vlinderslag"/>
    <x v="0"/>
    <n v="2004"/>
    <s v="15 jaar"/>
    <d v="1899-12-30T00:02:26"/>
    <x v="3"/>
    <d v="2019-11-10T00:00:00"/>
    <s v="Amersfoort"/>
    <x v="1"/>
  </r>
  <r>
    <x v="0"/>
    <x v="0"/>
    <n v="100"/>
    <s v="vrije slag"/>
    <x v="1"/>
    <n v="2002"/>
    <s v="17 jaar"/>
    <d v="1899-12-30T00:01:08"/>
    <x v="9"/>
    <d v="2019-11-10T00:00:00"/>
    <s v="Amersfoort"/>
    <x v="0"/>
  </r>
  <r>
    <x v="0"/>
    <x v="0"/>
    <n v="200"/>
    <s v="vrije slag"/>
    <x v="1"/>
    <n v="2002"/>
    <s v="17 jaar"/>
    <d v="1899-12-30T00:02:32"/>
    <x v="9"/>
    <d v="2019-11-10T00:00:00"/>
    <s v="Amersfoort"/>
    <x v="0"/>
  </r>
  <r>
    <x v="0"/>
    <x v="0"/>
    <n v="400"/>
    <s v="vrije slag"/>
    <x v="1"/>
    <n v="2002"/>
    <s v="17 jaar"/>
    <d v="1899-12-30T00:05:17"/>
    <x v="9"/>
    <d v="2019-11-10T00:00:00"/>
    <s v="Amersfoort"/>
    <x v="1"/>
  </r>
  <r>
    <x v="0"/>
    <x v="0"/>
    <n v="400"/>
    <s v="vrije slag"/>
    <x v="1"/>
    <n v="2007"/>
    <s v="12 jaar"/>
    <d v="1899-12-30T00:05:10"/>
    <x v="8"/>
    <d v="2019-11-16T00:00:00"/>
    <s v="Hoofddorp"/>
    <x v="1"/>
  </r>
  <r>
    <x v="0"/>
    <x v="0"/>
    <n v="50"/>
    <s v="rugslag"/>
    <x v="1"/>
    <n v="2007"/>
    <s v="12 jaar"/>
    <d v="1899-12-30T00:00:38"/>
    <x v="8"/>
    <d v="2019-11-16T00:00:00"/>
    <s v="Hoofddorp"/>
    <x v="0"/>
  </r>
  <r>
    <x v="0"/>
    <x v="0"/>
    <n v="50"/>
    <s v="rugslag"/>
    <x v="1"/>
    <n v="2007"/>
    <s v="12 jaar"/>
    <d v="1899-12-30T00:00:36"/>
    <x v="8"/>
    <d v="2019-11-16T00:00:00"/>
    <s v="Hoofddorp"/>
    <x v="1"/>
  </r>
  <r>
    <x v="0"/>
    <x v="0"/>
    <n v="100"/>
    <s v="rugslag"/>
    <x v="1"/>
    <n v="2007"/>
    <s v="12 jaar"/>
    <d v="1899-12-30T00:01:19"/>
    <x v="8"/>
    <d v="2019-11-16T00:00:00"/>
    <s v="Hoofddorp"/>
    <x v="0"/>
  </r>
  <r>
    <x v="0"/>
    <x v="0"/>
    <n v="200"/>
    <s v="rugslag"/>
    <x v="1"/>
    <n v="2007"/>
    <s v="12 jaar"/>
    <d v="1899-12-30T00:02:40"/>
    <x v="8"/>
    <d v="2019-11-16T00:00:00"/>
    <s v="Hoofddorp"/>
    <x v="1"/>
  </r>
  <r>
    <x v="0"/>
    <x v="0"/>
    <n v="50"/>
    <s v="schoolslag"/>
    <x v="1"/>
    <n v="2007"/>
    <s v="12 jaar"/>
    <d v="1899-12-30T00:00:45"/>
    <x v="8"/>
    <d v="2019-11-16T00:00:00"/>
    <s v="Hoofddorp"/>
    <x v="0"/>
  </r>
  <r>
    <x v="0"/>
    <x v="0"/>
    <n v="100"/>
    <s v="schoolslag"/>
    <x v="1"/>
    <n v="2007"/>
    <s v="12 jaar"/>
    <d v="1899-12-30T00:01:37"/>
    <x v="8"/>
    <d v="2019-11-16T00:00:00"/>
    <s v="Hoofddorp"/>
    <x v="0"/>
  </r>
  <r>
    <x v="0"/>
    <x v="0"/>
    <n v="200"/>
    <s v="schoolslag"/>
    <x v="1"/>
    <n v="2007"/>
    <s v="12 jaar"/>
    <d v="1899-12-30T00:03:19"/>
    <x v="8"/>
    <d v="2019-11-16T00:00:00"/>
    <s v="Hoofddorp"/>
    <x v="1"/>
  </r>
  <r>
    <x v="0"/>
    <x v="0"/>
    <n v="50"/>
    <s v="vlinderslag"/>
    <x v="1"/>
    <n v="2007"/>
    <s v="12 jaar"/>
    <d v="1899-12-30T00:00:36"/>
    <x v="8"/>
    <d v="2019-11-16T00:00:00"/>
    <s v="Hoofddorp"/>
    <x v="0"/>
  </r>
  <r>
    <x v="0"/>
    <x v="0"/>
    <n v="200"/>
    <s v="wisselslag"/>
    <x v="1"/>
    <n v="2007"/>
    <s v="12 jaar"/>
    <d v="1899-12-30T00:02:46"/>
    <x v="8"/>
    <d v="2019-11-16T00:00:00"/>
    <s v="Hoofddorp"/>
    <x v="1"/>
  </r>
  <r>
    <x v="0"/>
    <x v="0"/>
    <n v="50"/>
    <s v="vrije slag"/>
    <x v="0"/>
    <n v="2007"/>
    <s v="12 jaar"/>
    <d v="1899-12-30T00:00:33"/>
    <x v="0"/>
    <d v="2019-11-16T00:00:00"/>
    <s v="Hoofddorp"/>
    <x v="0"/>
  </r>
  <r>
    <x v="0"/>
    <x v="0"/>
    <n v="100"/>
    <s v="vrije slag"/>
    <x v="0"/>
    <n v="2007"/>
    <s v="12 jaar"/>
    <d v="1899-12-30T00:01:07"/>
    <x v="0"/>
    <d v="2019-11-16T00:00:00"/>
    <s v="Hoofddorp"/>
    <x v="0"/>
  </r>
  <r>
    <x v="0"/>
    <x v="0"/>
    <n v="400"/>
    <s v="vrije slag"/>
    <x v="0"/>
    <n v="2007"/>
    <s v="12 jaar"/>
    <d v="1899-12-30T00:05:04"/>
    <x v="0"/>
    <d v="2019-11-16T00:00:00"/>
    <s v="Hoofddorp"/>
    <x v="1"/>
  </r>
  <r>
    <x v="0"/>
    <x v="0"/>
    <n v="100"/>
    <s v="rugslag"/>
    <x v="0"/>
    <n v="2007"/>
    <s v="12 jaar"/>
    <d v="1899-12-30T00:01:21"/>
    <x v="0"/>
    <d v="2019-11-16T00:00:00"/>
    <s v="Hoofddorp"/>
    <x v="0"/>
  </r>
  <r>
    <x v="0"/>
    <x v="0"/>
    <n v="200"/>
    <s v="rugslag"/>
    <x v="0"/>
    <n v="2007"/>
    <s v="12 jaar"/>
    <d v="1899-12-30T00:02:43"/>
    <x v="0"/>
    <d v="2019-11-16T00:00:00"/>
    <s v="Hoofddorp"/>
    <x v="0"/>
  </r>
  <r>
    <x v="0"/>
    <x v="0"/>
    <n v="50"/>
    <s v="vlinderslag"/>
    <x v="0"/>
    <n v="2007"/>
    <s v="12 jaar"/>
    <d v="1899-12-30T00:00:39"/>
    <x v="0"/>
    <d v="2019-11-16T00:00:00"/>
    <s v="Hoofddorp"/>
    <x v="0"/>
  </r>
  <r>
    <x v="0"/>
    <x v="0"/>
    <n v="200"/>
    <s v="wisselslag"/>
    <x v="0"/>
    <n v="2007"/>
    <s v="12 jaar"/>
    <d v="1899-12-30T00:02:49"/>
    <x v="0"/>
    <d v="2019-11-16T00:00:00"/>
    <s v="Hoofddorp"/>
    <x v="0"/>
  </r>
  <r>
    <x v="0"/>
    <x v="0"/>
    <n v="100"/>
    <s v="vrije slag"/>
    <x v="0"/>
    <n v="2006"/>
    <s v="13 jaar"/>
    <d v="1899-12-30T00:00:59"/>
    <x v="1"/>
    <d v="2019-11-16T00:00:00"/>
    <s v="Hoofddorp"/>
    <x v="0"/>
  </r>
  <r>
    <x v="0"/>
    <x v="0"/>
    <n v="400"/>
    <s v="vrije slag"/>
    <x v="0"/>
    <n v="2006"/>
    <s v="13 jaar"/>
    <d v="1899-12-30T00:04:38"/>
    <x v="1"/>
    <d v="2019-11-16T00:00:00"/>
    <s v="Hoofddorp"/>
    <x v="0"/>
  </r>
  <r>
    <x v="0"/>
    <x v="0"/>
    <n v="50"/>
    <s v="vlinderslag"/>
    <x v="0"/>
    <n v="2006"/>
    <s v="13 jaar"/>
    <d v="1899-12-30T00:00:31"/>
    <x v="1"/>
    <d v="2019-11-16T00:00:00"/>
    <s v="Hoofddorp"/>
    <x v="0"/>
  </r>
  <r>
    <x v="0"/>
    <x v="0"/>
    <n v="100"/>
    <s v="vlinderslag"/>
    <x v="0"/>
    <n v="2006"/>
    <s v="13 jaar"/>
    <d v="1899-12-30T00:01:07"/>
    <x v="1"/>
    <d v="2019-11-16T00:00:00"/>
    <s v="Hoofddorp"/>
    <x v="0"/>
  </r>
  <r>
    <x v="0"/>
    <x v="0"/>
    <n v="200"/>
    <s v="wisselslag"/>
    <x v="0"/>
    <n v="2006"/>
    <s v="13 jaar"/>
    <d v="1899-12-30T00:02:29"/>
    <x v="1"/>
    <d v="2019-11-16T00:00:00"/>
    <s v="Hoofddorp"/>
    <x v="0"/>
  </r>
  <r>
    <x v="0"/>
    <x v="0"/>
    <n v="50"/>
    <s v="vrije slag"/>
    <x v="0"/>
    <n v="2005"/>
    <s v="14 jaar"/>
    <d v="1899-12-30T00:00:31"/>
    <x v="2"/>
    <d v="2019-11-16T00:00:00"/>
    <s v="Hoofddorp"/>
    <x v="0"/>
  </r>
  <r>
    <x v="0"/>
    <x v="0"/>
    <n v="100"/>
    <s v="vrije slag"/>
    <x v="0"/>
    <n v="2005"/>
    <s v="14 jaar"/>
    <d v="1899-12-30T00:01:03"/>
    <x v="2"/>
    <d v="2019-11-16T00:00:00"/>
    <s v="Hoofddorp"/>
    <x v="0"/>
  </r>
  <r>
    <x v="0"/>
    <x v="0"/>
    <n v="400"/>
    <s v="vrije slag"/>
    <x v="0"/>
    <n v="2005"/>
    <s v="14 jaar"/>
    <d v="1899-12-30T00:05:00"/>
    <x v="2"/>
    <d v="2019-11-16T00:00:00"/>
    <s v="Hoofddorp"/>
    <x v="1"/>
  </r>
  <r>
    <x v="0"/>
    <x v="0"/>
    <n v="50"/>
    <s v="rugslag"/>
    <x v="0"/>
    <n v="2005"/>
    <s v="14 jaar"/>
    <d v="1899-12-30T00:00:37"/>
    <x v="2"/>
    <d v="2019-11-16T00:00:00"/>
    <s v="Hoofddorp"/>
    <x v="0"/>
  </r>
  <r>
    <x v="0"/>
    <x v="0"/>
    <n v="100"/>
    <s v="rugslag"/>
    <x v="0"/>
    <n v="2005"/>
    <s v="14 jaar"/>
    <d v="1899-12-30T00:01:17"/>
    <x v="2"/>
    <d v="2019-11-16T00:00:00"/>
    <s v="Hoofddorp"/>
    <x v="0"/>
  </r>
  <r>
    <x v="0"/>
    <x v="0"/>
    <n v="200"/>
    <s v="rugslag"/>
    <x v="0"/>
    <n v="2005"/>
    <s v="14 jaar"/>
    <d v="1899-12-30T00:02:36"/>
    <x v="2"/>
    <d v="2019-11-16T00:00:00"/>
    <s v="Hoofddorp"/>
    <x v="1"/>
  </r>
  <r>
    <x v="0"/>
    <x v="0"/>
    <n v="400"/>
    <s v="vrije slag"/>
    <x v="0"/>
    <n v="2004"/>
    <s v="15 jaar"/>
    <d v="1899-12-30T00:04:22"/>
    <x v="3"/>
    <d v="2019-11-16T00:00:00"/>
    <s v="Hoofddorp"/>
    <x v="1"/>
  </r>
  <r>
    <x v="0"/>
    <x v="0"/>
    <n v="50"/>
    <s v="rugslag"/>
    <x v="0"/>
    <n v="2004"/>
    <s v="15 jaar"/>
    <d v="1899-12-30T00:00:29"/>
    <x v="3"/>
    <d v="2019-11-16T00:00:00"/>
    <s v="Hoofddorp"/>
    <x v="0"/>
  </r>
  <r>
    <x v="0"/>
    <x v="0"/>
    <n v="50"/>
    <s v="vlinderslag"/>
    <x v="0"/>
    <n v="2004"/>
    <s v="15 jaar"/>
    <d v="1899-12-30T00:00:29"/>
    <x v="3"/>
    <d v="2019-11-16T00:00:00"/>
    <s v="Hoofddorp"/>
    <x v="0"/>
  </r>
  <r>
    <x v="0"/>
    <x v="0"/>
    <n v="100"/>
    <s v="vlinderslag"/>
    <x v="0"/>
    <n v="2004"/>
    <s v="15 jaar"/>
    <d v="1899-12-30T00:01:03"/>
    <x v="3"/>
    <d v="2019-11-16T00:00:00"/>
    <s v="Hoofddorp"/>
    <x v="0"/>
  </r>
  <r>
    <x v="0"/>
    <x v="0"/>
    <n v="200"/>
    <s v="wisselslag"/>
    <x v="0"/>
    <n v="2004"/>
    <s v="15 jaar"/>
    <d v="1899-12-30T00:02:19"/>
    <x v="3"/>
    <d v="2019-11-16T00:00:00"/>
    <s v="Hoofddorp"/>
    <x v="0"/>
  </r>
  <r>
    <x v="0"/>
    <x v="0"/>
    <n v="100"/>
    <s v="vlinderslag"/>
    <x v="0"/>
    <n v="2003"/>
    <s v="16 jaar"/>
    <d v="1899-12-30T00:01:06"/>
    <x v="6"/>
    <d v="2019-11-16T00:00:00"/>
    <s v="Hoofddorp"/>
    <x v="0"/>
  </r>
  <r>
    <x v="0"/>
    <x v="0"/>
    <n v="200"/>
    <s v="wisselslag"/>
    <x v="0"/>
    <n v="2003"/>
    <s v="16 jaar"/>
    <d v="1899-12-30T00:02:28"/>
    <x v="6"/>
    <d v="2019-11-16T00:00:00"/>
    <s v="Hoofddorp"/>
    <x v="0"/>
  </r>
  <r>
    <x v="0"/>
    <x v="0"/>
    <n v="50"/>
    <s v="schoolslag"/>
    <x v="0"/>
    <n v="2003"/>
    <s v="16 jaar"/>
    <d v="1899-12-30T00:00:36"/>
    <x v="17"/>
    <d v="2019-11-16T00:00:00"/>
    <s v="Hoofddorp"/>
    <x v="0"/>
  </r>
  <r>
    <x v="0"/>
    <x v="0"/>
    <n v="50"/>
    <s v="vrije slag"/>
    <x v="1"/>
    <n v="2007"/>
    <s v="12 jaar"/>
    <d v="1899-12-30T00:00:33"/>
    <x v="8"/>
    <d v="2019-11-23T00:00:00"/>
    <s v="Hoofddorp"/>
    <x v="0"/>
  </r>
  <r>
    <x v="0"/>
    <x v="0"/>
    <n v="50"/>
    <s v="vrije slag"/>
    <x v="1"/>
    <n v="2007"/>
    <s v="12 jaar"/>
    <d v="1899-12-30T00:00:31"/>
    <x v="8"/>
    <d v="2019-11-23T00:00:00"/>
    <s v="Hoofddorp"/>
    <x v="0"/>
  </r>
  <r>
    <x v="0"/>
    <x v="0"/>
    <n v="200"/>
    <s v="vrije slag"/>
    <x v="1"/>
    <n v="2007"/>
    <s v="12 jaar"/>
    <d v="1899-12-30T00:02:25"/>
    <x v="8"/>
    <d v="2019-11-23T00:00:00"/>
    <s v="Hoofddorp"/>
    <x v="1"/>
  </r>
  <r>
    <x v="0"/>
    <x v="0"/>
    <n v="100"/>
    <s v="rugslag"/>
    <x v="1"/>
    <n v="2007"/>
    <s v="12 jaar"/>
    <d v="1899-12-30T00:01:16"/>
    <x v="8"/>
    <d v="2019-11-23T00:00:00"/>
    <s v="Hoofddorp"/>
    <x v="0"/>
  </r>
  <r>
    <x v="0"/>
    <x v="0"/>
    <n v="50"/>
    <s v="schoolslag"/>
    <x v="1"/>
    <n v="2007"/>
    <s v="12 jaar"/>
    <d v="1899-12-30T00:00:44"/>
    <x v="8"/>
    <d v="2019-11-23T00:00:00"/>
    <s v="Hoofddorp"/>
    <x v="0"/>
  </r>
  <r>
    <x v="0"/>
    <x v="0"/>
    <n v="100"/>
    <s v="schoolslag"/>
    <x v="1"/>
    <n v="2007"/>
    <s v="12 jaar"/>
    <d v="1899-12-30T00:01:32"/>
    <x v="8"/>
    <d v="2019-11-23T00:00:00"/>
    <s v="Hoofddorp"/>
    <x v="0"/>
  </r>
  <r>
    <x v="0"/>
    <x v="0"/>
    <n v="100"/>
    <s v="wisselslag"/>
    <x v="1"/>
    <n v="2007"/>
    <s v="12 jaar"/>
    <d v="1899-12-30T00:01:18"/>
    <x v="8"/>
    <d v="2019-11-23T00:00:00"/>
    <s v="Hoofddorp"/>
    <x v="0"/>
  </r>
  <r>
    <x v="0"/>
    <x v="0"/>
    <n v="50"/>
    <s v="vrije slag"/>
    <x v="0"/>
    <n v="2007"/>
    <s v="12 jaar"/>
    <d v="1899-12-30T00:00:32"/>
    <x v="0"/>
    <d v="2019-11-23T00:00:00"/>
    <s v="Hoofddorp"/>
    <x v="0"/>
  </r>
  <r>
    <x v="0"/>
    <x v="0"/>
    <n v="200"/>
    <s v="vrije slag"/>
    <x v="0"/>
    <n v="2007"/>
    <s v="12 jaar"/>
    <d v="1899-12-30T00:02:25"/>
    <x v="0"/>
    <d v="2019-11-23T00:00:00"/>
    <s v="Hoofddorp"/>
    <x v="1"/>
  </r>
  <r>
    <x v="0"/>
    <x v="0"/>
    <n v="800"/>
    <s v="vrije slag"/>
    <x v="0"/>
    <n v="2007"/>
    <s v="12 jaar"/>
    <d v="1899-12-30T00:10:37"/>
    <x v="0"/>
    <d v="2019-11-23T00:00:00"/>
    <s v="Hoofddorp"/>
    <x v="0"/>
  </r>
  <r>
    <x v="0"/>
    <x v="0"/>
    <n v="1500"/>
    <s v="vrije slag"/>
    <x v="0"/>
    <n v="2007"/>
    <s v="12 jaar"/>
    <d v="1899-12-30T00:19:54"/>
    <x v="0"/>
    <d v="2019-11-23T00:00:00"/>
    <s v="Hoofddorp"/>
    <x v="1"/>
  </r>
  <r>
    <x v="0"/>
    <x v="0"/>
    <n v="50"/>
    <s v="rugslag"/>
    <x v="0"/>
    <n v="2007"/>
    <s v="12 jaar"/>
    <d v="1899-12-30T00:00:38"/>
    <x v="0"/>
    <d v="2019-11-23T00:00:00"/>
    <s v="Hoofddorp"/>
    <x v="0"/>
  </r>
  <r>
    <x v="0"/>
    <x v="0"/>
    <n v="100"/>
    <s v="rugslag"/>
    <x v="0"/>
    <n v="2007"/>
    <s v="12 jaar"/>
    <d v="1899-12-30T00:01:18"/>
    <x v="0"/>
    <d v="2019-11-23T00:00:00"/>
    <s v="Hoofddorp"/>
    <x v="0"/>
  </r>
  <r>
    <x v="0"/>
    <x v="0"/>
    <n v="50"/>
    <s v="vlinderslag"/>
    <x v="0"/>
    <n v="2007"/>
    <s v="12 jaar"/>
    <d v="1899-12-30T00:00:37"/>
    <x v="0"/>
    <d v="2019-11-23T00:00:00"/>
    <s v="Hoofddorp"/>
    <x v="0"/>
  </r>
  <r>
    <x v="0"/>
    <x v="0"/>
    <n v="100"/>
    <s v="vlinderslag"/>
    <x v="0"/>
    <n v="2007"/>
    <s v="12 jaar"/>
    <d v="1899-12-30T00:01:28"/>
    <x v="0"/>
    <d v="2019-11-23T00:00:00"/>
    <s v="Hoofddorp"/>
    <x v="0"/>
  </r>
  <r>
    <x v="0"/>
    <x v="0"/>
    <n v="400"/>
    <s v="wisselslag"/>
    <x v="0"/>
    <n v="2007"/>
    <s v="12 jaar"/>
    <d v="1899-12-30T00:06:00"/>
    <x v="0"/>
    <d v="2019-11-23T00:00:00"/>
    <s v="Hoofddorp"/>
    <x v="1"/>
  </r>
  <r>
    <x v="0"/>
    <x v="0"/>
    <n v="200"/>
    <s v="vrije slag"/>
    <x v="0"/>
    <n v="2006"/>
    <s v="13 jaar"/>
    <d v="1899-12-30T00:02:11"/>
    <x v="1"/>
    <d v="2019-11-23T00:00:00"/>
    <s v="Hoofddorp"/>
    <x v="1"/>
  </r>
  <r>
    <x v="0"/>
    <x v="0"/>
    <n v="50"/>
    <s v="schoolslag"/>
    <x v="0"/>
    <n v="2006"/>
    <s v="13 jaar"/>
    <d v="1899-12-30T00:00:38"/>
    <x v="1"/>
    <d v="2019-11-23T00:00:00"/>
    <s v="Hoofddorp"/>
    <x v="0"/>
  </r>
  <r>
    <x v="0"/>
    <x v="0"/>
    <n v="100"/>
    <s v="schoolslag"/>
    <x v="0"/>
    <n v="2006"/>
    <s v="13 jaar"/>
    <d v="1899-12-30T00:01:22"/>
    <x v="1"/>
    <d v="2019-11-23T00:00:00"/>
    <s v="Hoofddorp"/>
    <x v="1"/>
  </r>
  <r>
    <x v="0"/>
    <x v="0"/>
    <n v="200"/>
    <s v="vrije slag"/>
    <x v="0"/>
    <n v="2005"/>
    <s v="14 jaar"/>
    <d v="1899-12-30T00:02:17"/>
    <x v="2"/>
    <d v="2019-11-23T00:00:00"/>
    <s v="Hoofddorp"/>
    <x v="0"/>
  </r>
  <r>
    <x v="0"/>
    <x v="0"/>
    <n v="800"/>
    <s v="vrije slag"/>
    <x v="0"/>
    <n v="2005"/>
    <s v="14 jaar"/>
    <d v="1899-12-30T00:10:12"/>
    <x v="2"/>
    <d v="2019-11-23T00:00:00"/>
    <s v="Hoofddorp"/>
    <x v="1"/>
  </r>
  <r>
    <x v="0"/>
    <x v="0"/>
    <n v="1500"/>
    <s v="vrije slag"/>
    <x v="0"/>
    <n v="2005"/>
    <s v="14 jaar"/>
    <d v="1899-12-30T00:19:09"/>
    <x v="2"/>
    <d v="2019-11-23T00:00:00"/>
    <s v="Hoofddorp"/>
    <x v="1"/>
  </r>
  <r>
    <x v="0"/>
    <x v="0"/>
    <n v="50"/>
    <s v="schoolslag"/>
    <x v="0"/>
    <n v="2005"/>
    <s v="14 jaar"/>
    <d v="1899-12-30T00:00:40"/>
    <x v="2"/>
    <d v="2019-11-23T00:00:00"/>
    <s v="Hoofddorp"/>
    <x v="0"/>
  </r>
  <r>
    <x v="0"/>
    <x v="0"/>
    <n v="100"/>
    <s v="schoolslag"/>
    <x v="0"/>
    <n v="2005"/>
    <s v="14 jaar"/>
    <d v="1899-12-30T00:01:23"/>
    <x v="2"/>
    <d v="2019-11-23T00:00:00"/>
    <s v="Hoofddorp"/>
    <x v="0"/>
  </r>
  <r>
    <x v="0"/>
    <x v="0"/>
    <n v="800"/>
    <s v="vrije slag"/>
    <x v="0"/>
    <n v="2004"/>
    <s v="15 jaar"/>
    <d v="1899-12-30T00:09:17"/>
    <x v="3"/>
    <d v="2019-11-23T00:00:00"/>
    <s v="Hoofddorp"/>
    <x v="1"/>
  </r>
  <r>
    <x v="0"/>
    <x v="0"/>
    <n v="1500"/>
    <s v="vrije slag"/>
    <x v="0"/>
    <n v="2004"/>
    <s v="15 jaar"/>
    <d v="1899-12-30T00:17:23"/>
    <x v="3"/>
    <d v="2019-11-23T00:00:00"/>
    <s v="Hoofddorp"/>
    <x v="1"/>
  </r>
  <r>
    <x v="0"/>
    <x v="0"/>
    <n v="50"/>
    <s v="vlinderslag"/>
    <x v="0"/>
    <n v="2004"/>
    <s v="15 jaar"/>
    <d v="1899-12-30T00:00:28"/>
    <x v="3"/>
    <d v="2019-11-23T00:00:00"/>
    <s v="Hoofddorp"/>
    <x v="1"/>
  </r>
  <r>
    <x v="0"/>
    <x v="0"/>
    <n v="400"/>
    <s v="wisselslag"/>
    <x v="0"/>
    <n v="2004"/>
    <s v="15 jaar"/>
    <d v="1899-12-30T00:04:56"/>
    <x v="3"/>
    <d v="2019-11-23T00:00:00"/>
    <s v="Hoofddorp"/>
    <x v="1"/>
  </r>
  <r>
    <x v="0"/>
    <x v="0"/>
    <n v="200"/>
    <s v="vrije slag"/>
    <x v="0"/>
    <n v="2003"/>
    <s v="16 jaar"/>
    <d v="1899-12-30T00:02:08"/>
    <x v="6"/>
    <d v="2019-11-23T00:00:00"/>
    <s v="Hoofddorp"/>
    <x v="0"/>
  </r>
  <r>
    <x v="0"/>
    <x v="0"/>
    <n v="100"/>
    <s v="rugslag"/>
    <x v="0"/>
    <n v="2003"/>
    <s v="16 jaar"/>
    <d v="1899-12-30T00:01:06"/>
    <x v="6"/>
    <d v="2019-11-23T00:00:00"/>
    <s v="Hoofddorp"/>
    <x v="0"/>
  </r>
  <r>
    <x v="0"/>
    <x v="0"/>
    <n v="50"/>
    <s v="vlinderslag"/>
    <x v="0"/>
    <n v="2003"/>
    <s v="16 jaar"/>
    <d v="1899-12-30T00:00:30"/>
    <x v="6"/>
    <d v="2019-11-23T00:00:00"/>
    <s v="Hoofddorp"/>
    <x v="0"/>
  </r>
  <r>
    <x v="0"/>
    <x v="0"/>
    <n v="400"/>
    <s v="wisselslag"/>
    <x v="0"/>
    <n v="2003"/>
    <s v="16 jaar"/>
    <d v="1899-12-30T00:05:19"/>
    <x v="6"/>
    <d v="2019-11-23T00:00:00"/>
    <s v="Hoofddorp"/>
    <x v="1"/>
  </r>
  <r>
    <x v="0"/>
    <x v="0"/>
    <n v="100"/>
    <s v="wisselslag"/>
    <x v="0"/>
    <n v="2003"/>
    <s v="16 jaar"/>
    <d v="1899-12-30T00:01:07"/>
    <x v="6"/>
    <d v="2019-11-23T00:00:00"/>
    <s v="Hoofddorp"/>
    <x v="0"/>
  </r>
  <r>
    <x v="0"/>
    <x v="0"/>
    <n v="100"/>
    <s v="vrije slag"/>
    <x v="1"/>
    <n v="2000"/>
    <s v="&gt;= 18 jaar"/>
    <d v="1899-12-30T00:01:08"/>
    <x v="11"/>
    <d v="2019-12-01T00:00:00"/>
    <s v="Zaandam"/>
    <x v="0"/>
  </r>
  <r>
    <x v="0"/>
    <x v="0"/>
    <n v="100"/>
    <s v="schoolslag"/>
    <x v="1"/>
    <n v="2000"/>
    <s v="&gt;= 18 jaar"/>
    <d v="1899-12-30T00:01:27"/>
    <x v="11"/>
    <d v="2019-12-01T00:00:00"/>
    <s v="Zaandam"/>
    <x v="0"/>
  </r>
  <r>
    <x v="0"/>
    <x v="0"/>
    <n v="50"/>
    <s v="vlinderslag"/>
    <x v="0"/>
    <n v="2001"/>
    <s v="&gt;= 18 jaar"/>
    <d v="1899-12-30T00:00:32"/>
    <x v="14"/>
    <d v="2019-12-01T00:00:00"/>
    <s v="Zaandam"/>
    <x v="0"/>
  </r>
  <r>
    <x v="0"/>
    <x v="0"/>
    <n v="50"/>
    <s v="vlinderslag"/>
    <x v="0"/>
    <n v="2001"/>
    <s v="&gt;= 18 jaar"/>
    <d v="1899-12-30T00:00:31"/>
    <x v="14"/>
    <d v="2019-12-01T00:00:00"/>
    <s v="Zaandam"/>
    <x v="0"/>
  </r>
  <r>
    <x v="0"/>
    <x v="0"/>
    <n v="100"/>
    <s v="vlinderslag"/>
    <x v="0"/>
    <n v="2001"/>
    <s v="&gt;= 18 jaar"/>
    <d v="1899-12-30T00:01:10"/>
    <x v="14"/>
    <d v="2019-12-01T00:00:00"/>
    <s v="Zaandam"/>
    <x v="0"/>
  </r>
  <r>
    <x v="0"/>
    <x v="0"/>
    <n v="400"/>
    <s v="vrije slag"/>
    <x v="0"/>
    <n v="1999"/>
    <s v="&gt;= 18 jaar"/>
    <d v="1899-12-30T00:05:02"/>
    <x v="18"/>
    <d v="2019-12-01T00:00:00"/>
    <s v="Zaandam"/>
    <x v="0"/>
  </r>
  <r>
    <x v="0"/>
    <x v="0"/>
    <n v="200"/>
    <s v="schoolslag"/>
    <x v="0"/>
    <n v="1999"/>
    <s v="&gt;= 18 jaar"/>
    <d v="1899-12-30T00:03:05"/>
    <x v="18"/>
    <d v="2019-12-01T00:00:00"/>
    <s v="Zaandam"/>
    <x v="0"/>
  </r>
  <r>
    <x v="0"/>
    <x v="0"/>
    <n v="50"/>
    <s v="vrije slag"/>
    <x v="1"/>
    <n v="2002"/>
    <s v="17 jaar"/>
    <d v="1899-12-30T00:00:31"/>
    <x v="9"/>
    <d v="2019-12-01T00:00:00"/>
    <s v="Zaandam"/>
    <x v="0"/>
  </r>
  <r>
    <x v="0"/>
    <x v="0"/>
    <n v="100"/>
    <s v="vrije slag"/>
    <x v="1"/>
    <n v="2002"/>
    <s v="17 jaar"/>
    <d v="1899-12-30T00:01:07"/>
    <x v="9"/>
    <d v="2019-12-01T00:00:00"/>
    <s v="Zaandam"/>
    <x v="0"/>
  </r>
  <r>
    <x v="0"/>
    <x v="0"/>
    <n v="50"/>
    <s v="vlinderslag"/>
    <x v="1"/>
    <n v="2002"/>
    <s v="17 jaar"/>
    <d v="1899-12-30T00:00:35"/>
    <x v="9"/>
    <d v="2019-12-01T00:00:00"/>
    <s v="Zaandam"/>
    <x v="0"/>
  </r>
  <r>
    <x v="0"/>
    <x v="0"/>
    <n v="100"/>
    <s v="vlinderslag"/>
    <x v="1"/>
    <n v="2002"/>
    <s v="17 jaar"/>
    <d v="1899-12-30T00:01:22"/>
    <x v="9"/>
    <d v="2019-12-01T00:00:00"/>
    <s v="Zaandam"/>
    <x v="0"/>
  </r>
  <r>
    <x v="0"/>
    <x v="0"/>
    <n v="100"/>
    <s v="schoolslag"/>
    <x v="1"/>
    <n v="2002"/>
    <s v="17 jaar"/>
    <d v="1899-12-30T00:01:34"/>
    <x v="10"/>
    <d v="2019-12-01T00:00:00"/>
    <s v="Zaandam"/>
    <x v="0"/>
  </r>
  <r>
    <x v="0"/>
    <x v="0"/>
    <n v="50"/>
    <s v="rugslag"/>
    <x v="1"/>
    <n v="2003"/>
    <s v="16 jaar"/>
    <d v="1899-12-30T00:00:35"/>
    <x v="12"/>
    <d v="2019-12-01T00:00:00"/>
    <s v="Zaandam"/>
    <x v="0"/>
  </r>
  <r>
    <x v="0"/>
    <x v="0"/>
    <n v="100"/>
    <s v="rugslag"/>
    <x v="1"/>
    <n v="2003"/>
    <s v="16 jaar"/>
    <d v="1899-12-30T00:01:16"/>
    <x v="12"/>
    <d v="2019-12-01T00:00:00"/>
    <s v="Zaandam"/>
    <x v="0"/>
  </r>
  <r>
    <x v="0"/>
    <x v="0"/>
    <n v="50"/>
    <s v="schoolslag"/>
    <x v="1"/>
    <n v="2003"/>
    <s v="16 jaar"/>
    <d v="1899-12-30T00:00:41"/>
    <x v="12"/>
    <d v="2019-12-01T00:00:00"/>
    <s v="Zaandam"/>
    <x v="0"/>
  </r>
  <r>
    <x v="0"/>
    <x v="0"/>
    <n v="200"/>
    <s v="rugslag"/>
    <x v="0"/>
    <n v="2003"/>
    <s v="16 jaar"/>
    <d v="1899-12-30T00:02:26"/>
    <x v="6"/>
    <d v="2019-12-01T00:00:00"/>
    <s v="Zaandam"/>
    <x v="0"/>
  </r>
  <r>
    <x v="0"/>
    <x v="0"/>
    <n v="100"/>
    <s v="wisselslag"/>
    <x v="0"/>
    <n v="2005"/>
    <s v="14 jaar"/>
    <d v="1899-12-30T00:01:15"/>
    <x v="2"/>
    <d v="2019-12-01T00:00:00"/>
    <s v="Zaandam"/>
    <x v="1"/>
  </r>
  <r>
    <x v="0"/>
    <x v="0"/>
    <n v="50"/>
    <s v="schoolslag"/>
    <x v="0"/>
    <n v="2007"/>
    <s v="12 jaar"/>
    <d v="1899-12-30T00:00:47"/>
    <x v="0"/>
    <d v="2019-12-01T00:00:00"/>
    <s v="Zaandam"/>
    <x v="0"/>
  </r>
  <r>
    <x v="0"/>
    <x v="0"/>
    <n v="100"/>
    <s v="schoolslag"/>
    <x v="0"/>
    <n v="2007"/>
    <s v="12 jaar"/>
    <d v="1899-12-30T00:01:39"/>
    <x v="0"/>
    <d v="2019-12-01T00:00:00"/>
    <s v="Zaandam"/>
    <x v="0"/>
  </r>
  <r>
    <x v="0"/>
    <x v="0"/>
    <n v="200"/>
    <s v="schoolslag"/>
    <x v="0"/>
    <n v="2007"/>
    <s v="12 jaar"/>
    <d v="1899-12-30T00:03:23"/>
    <x v="0"/>
    <d v="2019-12-01T00:00:00"/>
    <s v="Zaandam"/>
    <x v="0"/>
  </r>
  <r>
    <x v="0"/>
    <x v="0"/>
    <n v="100"/>
    <s v="vlinderslag"/>
    <x v="0"/>
    <n v="2007"/>
    <s v="12 jaar"/>
    <d v="1899-12-30T00:01:27"/>
    <x v="0"/>
    <d v="2019-12-01T00:00:00"/>
    <s v="Zaandam"/>
    <x v="0"/>
  </r>
  <r>
    <x v="0"/>
    <x v="0"/>
    <n v="100"/>
    <s v="vrije slag"/>
    <x v="1"/>
    <n v="2007"/>
    <s v="12 jaar"/>
    <d v="1899-12-30T00:01:08"/>
    <x v="8"/>
    <d v="2019-12-08T00:00:00"/>
    <s v="Eindhoven"/>
    <x v="1"/>
  </r>
  <r>
    <x v="0"/>
    <x v="0"/>
    <n v="100"/>
    <s v="rugslag"/>
    <x v="1"/>
    <n v="2007"/>
    <s v="12 jaar"/>
    <d v="1899-12-30T00:01:15"/>
    <x v="8"/>
    <d v="2019-12-08T00:00:00"/>
    <s v="Eindhoven"/>
    <x v="1"/>
  </r>
  <r>
    <x v="0"/>
    <x v="0"/>
    <n v="50"/>
    <s v="schoolslag"/>
    <x v="1"/>
    <n v="2007"/>
    <s v="12 jaar"/>
    <d v="1899-12-30T00:00:42"/>
    <x v="8"/>
    <d v="2019-12-08T00:00:00"/>
    <s v="Eindhoven"/>
    <x v="0"/>
  </r>
  <r>
    <x v="0"/>
    <x v="0"/>
    <n v="100"/>
    <s v="schoolslag"/>
    <x v="1"/>
    <n v="2007"/>
    <s v="12 jaar"/>
    <d v="1899-12-30T00:01:29"/>
    <x v="8"/>
    <d v="2019-12-08T00:00:00"/>
    <s v="Eindhoven"/>
    <x v="1"/>
  </r>
  <r>
    <x v="0"/>
    <x v="0"/>
    <n v="50"/>
    <s v="vlinderslag"/>
    <x v="1"/>
    <n v="2007"/>
    <s v="12 jaar"/>
    <d v="1899-12-30T00:00:36"/>
    <x v="8"/>
    <d v="2019-12-08T00:00:00"/>
    <s v="Eindhoven"/>
    <x v="0"/>
  </r>
  <r>
    <x v="0"/>
    <x v="0"/>
    <n v="100"/>
    <s v="vlinderslag"/>
    <x v="1"/>
    <n v="2007"/>
    <s v="12 jaar"/>
    <d v="1899-12-30T00:01:19"/>
    <x v="8"/>
    <d v="2019-12-08T00:00:00"/>
    <s v="Eindhoven"/>
    <x v="0"/>
  </r>
  <r>
    <x v="0"/>
    <x v="0"/>
    <n v="100"/>
    <s v="wisselslag"/>
    <x v="1"/>
    <n v="2007"/>
    <s v="12 jaar"/>
    <d v="1899-12-30T00:01:16"/>
    <x v="8"/>
    <d v="2019-12-08T00:00:00"/>
    <s v="Eindhoven"/>
    <x v="1"/>
  </r>
  <r>
    <x v="0"/>
    <x v="0"/>
    <n v="100"/>
    <s v="vrije slag"/>
    <x v="0"/>
    <n v="2006"/>
    <s v="13 jaar"/>
    <d v="1899-12-30T00:00:59"/>
    <x v="1"/>
    <d v="2019-12-08T00:00:00"/>
    <s v="Eindhoven"/>
    <x v="0"/>
  </r>
  <r>
    <x v="0"/>
    <x v="0"/>
    <n v="400"/>
    <s v="vrije slag"/>
    <x v="0"/>
    <n v="2006"/>
    <s v="13 jaar"/>
    <d v="1899-12-30T00:04:36"/>
    <x v="1"/>
    <d v="2019-12-08T00:00:00"/>
    <s v="Eindhoven"/>
    <x v="1"/>
  </r>
  <r>
    <x v="0"/>
    <x v="0"/>
    <n v="200"/>
    <s v="schoolslag"/>
    <x v="0"/>
    <n v="2006"/>
    <s v="13 jaar"/>
    <d v="1899-12-30T00:02:58"/>
    <x v="1"/>
    <d v="2019-12-08T00:00:00"/>
    <s v="Eindhoven"/>
    <x v="1"/>
  </r>
  <r>
    <x v="0"/>
    <x v="0"/>
    <n v="50"/>
    <s v="vlinderslag"/>
    <x v="0"/>
    <n v="2006"/>
    <s v="13 jaar"/>
    <d v="1899-12-30T00:00:30"/>
    <x v="1"/>
    <d v="2019-12-08T00:00:00"/>
    <s v="Eindhoven"/>
    <x v="0"/>
  </r>
  <r>
    <x v="0"/>
    <x v="0"/>
    <n v="100"/>
    <s v="vlinderslag"/>
    <x v="0"/>
    <n v="2006"/>
    <s v="13 jaar"/>
    <d v="1899-12-30T00:01:07"/>
    <x v="1"/>
    <d v="2019-12-08T00:00:00"/>
    <s v="Eindhoven"/>
    <x v="0"/>
  </r>
  <r>
    <x v="0"/>
    <x v="0"/>
    <n v="200"/>
    <s v="wisselslag"/>
    <x v="0"/>
    <n v="2006"/>
    <s v="13 jaar"/>
    <d v="1899-12-30T00:02:26"/>
    <x v="1"/>
    <d v="2019-12-08T00:00:00"/>
    <s v="Eindhoven"/>
    <x v="1"/>
  </r>
  <r>
    <x v="0"/>
    <x v="0"/>
    <n v="100"/>
    <s v="wisselslag"/>
    <x v="0"/>
    <n v="2006"/>
    <s v="13 jaar"/>
    <d v="1899-12-30T00:01:09"/>
    <x v="1"/>
    <d v="2019-12-08T00:00:00"/>
    <s v="Eindhoven"/>
    <x v="0"/>
  </r>
  <r>
    <x v="0"/>
    <x v="0"/>
    <n v="200"/>
    <s v="vrije slag"/>
    <x v="0"/>
    <n v="2004"/>
    <s v="15 jaar"/>
    <d v="1899-12-30T00:02:07"/>
    <x v="3"/>
    <d v="2019-12-08T00:00:00"/>
    <s v="Eindhoven"/>
    <x v="1"/>
  </r>
  <r>
    <x v="0"/>
    <x v="0"/>
    <n v="50"/>
    <s v="rugslag"/>
    <x v="0"/>
    <n v="2004"/>
    <s v="15 jaar"/>
    <d v="1899-12-30T00:00:29"/>
    <x v="3"/>
    <d v="2019-12-08T00:00:00"/>
    <s v="Eindhoven"/>
    <x v="0"/>
  </r>
  <r>
    <x v="0"/>
    <x v="0"/>
    <n v="200"/>
    <s v="rugslag"/>
    <x v="0"/>
    <n v="2004"/>
    <s v="15 jaar"/>
    <d v="1899-12-30T00:02:14"/>
    <x v="3"/>
    <d v="2019-12-08T00:00:00"/>
    <s v="Eindhoven"/>
    <x v="1"/>
  </r>
  <r>
    <x v="0"/>
    <x v="0"/>
    <n v="100"/>
    <s v="vlinderslag"/>
    <x v="0"/>
    <n v="2004"/>
    <s v="15 jaar"/>
    <d v="1899-12-30T00:01:03"/>
    <x v="3"/>
    <d v="2019-12-08T00:00:00"/>
    <s v="Eindhoven"/>
    <x v="0"/>
  </r>
  <r>
    <x v="0"/>
    <x v="0"/>
    <n v="200"/>
    <s v="wisselslag"/>
    <x v="0"/>
    <n v="2004"/>
    <s v="15 jaar"/>
    <d v="1899-12-30T00:02:17"/>
    <x v="3"/>
    <d v="2019-12-08T00:00:00"/>
    <s v="Eindhoven"/>
    <x v="1"/>
  </r>
  <r>
    <x v="0"/>
    <x v="0"/>
    <n v="800"/>
    <s v="vrije slag"/>
    <x v="0"/>
    <n v="2007"/>
    <s v="12 jaar"/>
    <d v="1899-12-30T00:10:35"/>
    <x v="0"/>
    <d v="2019-12-08T00:00:00"/>
    <s v="Zaandam"/>
    <x v="1"/>
  </r>
  <r>
    <x v="0"/>
    <x v="0"/>
    <n v="50"/>
    <s v="rugslag"/>
    <x v="0"/>
    <n v="2007"/>
    <s v="12 jaar"/>
    <d v="1899-12-30T00:00:36"/>
    <x v="0"/>
    <d v="2019-12-08T00:00:00"/>
    <s v="Zaandam"/>
    <x v="0"/>
  </r>
  <r>
    <x v="0"/>
    <x v="0"/>
    <n v="50"/>
    <s v="schoolslag"/>
    <x v="0"/>
    <n v="2007"/>
    <s v="12 jaar"/>
    <d v="1899-12-30T00:00:47"/>
    <x v="0"/>
    <d v="2019-12-08T00:00:00"/>
    <s v="Zaandam"/>
    <x v="0"/>
  </r>
  <r>
    <x v="0"/>
    <x v="0"/>
    <n v="100"/>
    <s v="schoolslag"/>
    <x v="0"/>
    <n v="2007"/>
    <s v="12 jaar"/>
    <d v="1899-12-30T00:01:37"/>
    <x v="0"/>
    <d v="2019-12-08T00:00:00"/>
    <s v="Zaandam"/>
    <x v="0"/>
  </r>
  <r>
    <x v="0"/>
    <x v="0"/>
    <n v="800"/>
    <s v="vrije slag"/>
    <x v="0"/>
    <n v="2003"/>
    <s v="16 jaar"/>
    <d v="1899-12-30T00:09:48"/>
    <x v="6"/>
    <d v="2019-12-08T00:00:00"/>
    <s v="Zaandam"/>
    <x v="0"/>
  </r>
  <r>
    <x v="0"/>
    <x v="0"/>
    <n v="1500"/>
    <s v="vrije slag"/>
    <x v="0"/>
    <n v="2003"/>
    <s v="16 jaar"/>
    <d v="1899-12-30T00:18:31"/>
    <x v="6"/>
    <d v="2019-12-08T00:00:00"/>
    <s v="Zaandam"/>
    <x v="0"/>
  </r>
  <r>
    <x v="0"/>
    <x v="0"/>
    <n v="800"/>
    <s v="vrije slag"/>
    <x v="0"/>
    <n v="1999"/>
    <s v="&gt;= 18 jaar"/>
    <d v="1899-12-30T00:10:34"/>
    <x v="18"/>
    <d v="2019-12-08T00:00:00"/>
    <s v="Zaandam"/>
    <x v="1"/>
  </r>
  <r>
    <x v="0"/>
    <x v="0"/>
    <n v="1500"/>
    <s v="vrije slag"/>
    <x v="0"/>
    <n v="1999"/>
    <s v="&gt;= 18 jaar"/>
    <d v="1899-12-30T00:20:05"/>
    <x v="18"/>
    <d v="2019-12-08T00:00:00"/>
    <s v="Zaandam"/>
    <x v="1"/>
  </r>
  <r>
    <x v="0"/>
    <x v="0"/>
    <n v="100"/>
    <s v="vlinderslag"/>
    <x v="1"/>
    <n v="2007"/>
    <s v="12 jaar"/>
    <d v="1899-12-30T00:01:18"/>
    <x v="8"/>
    <d v="2019-12-30T00:00:00"/>
    <s v="Maastricht"/>
    <x v="0"/>
  </r>
  <r>
    <x v="0"/>
    <x v="0"/>
    <n v="100"/>
    <s v="vlinderslag"/>
    <x v="1"/>
    <n v="2007"/>
    <s v="12 jaar"/>
    <d v="1899-12-30T00:01:16"/>
    <x v="8"/>
    <d v="2019-12-30T00:00:00"/>
    <s v="Maastricht"/>
    <x v="1"/>
  </r>
  <r>
    <x v="0"/>
    <x v="0"/>
    <n v="50"/>
    <s v="vlinderslag"/>
    <x v="1"/>
    <n v="2007"/>
    <s v="12 jaar"/>
    <d v="1899-12-30T00:00:34"/>
    <x v="8"/>
    <d v="2019-12-30T00:00:00"/>
    <s v="Maastricht"/>
    <x v="0"/>
  </r>
  <r>
    <x v="0"/>
    <x v="0"/>
    <n v="50"/>
    <s v="vlinderslag"/>
    <x v="1"/>
    <n v="2007"/>
    <s v="12 jaar"/>
    <d v="1899-12-30T00:00:34"/>
    <x v="8"/>
    <d v="2019-12-30T00:00:00"/>
    <s v="Maastricht"/>
    <x v="1"/>
  </r>
  <r>
    <x v="0"/>
    <x v="0"/>
    <n v="50"/>
    <s v="schoolslag"/>
    <x v="1"/>
    <n v="2007"/>
    <s v="12 jaar"/>
    <d v="1899-12-30T00:00:42"/>
    <x v="8"/>
    <d v="2019-12-30T00:00:00"/>
    <s v="Maastricht"/>
    <x v="1"/>
  </r>
  <r>
    <x v="0"/>
    <x v="0"/>
    <n v="50"/>
    <s v="vrije slag"/>
    <x v="1"/>
    <n v="2007"/>
    <s v="12 jaar"/>
    <d v="1899-12-30T00:00:31"/>
    <x v="8"/>
    <d v="2019-12-30T00:00:00"/>
    <s v="Maastricht"/>
    <x v="1"/>
  </r>
  <r>
    <x v="0"/>
    <x v="0"/>
    <n v="100"/>
    <s v="vlinderslag"/>
    <x v="0"/>
    <n v="2007"/>
    <s v="12 jaar"/>
    <d v="1899-12-30T00:01:22"/>
    <x v="0"/>
    <d v="2019-12-30T00:00:00"/>
    <s v="Maastricht"/>
    <x v="0"/>
  </r>
  <r>
    <x v="0"/>
    <x v="0"/>
    <n v="100"/>
    <s v="vlinderslag"/>
    <x v="0"/>
    <n v="2007"/>
    <s v="12 jaar"/>
    <d v="1899-12-30T00:01:21"/>
    <x v="0"/>
    <d v="2019-12-30T00:00:00"/>
    <s v="Maastricht"/>
    <x v="0"/>
  </r>
  <r>
    <x v="0"/>
    <x v="0"/>
    <n v="100"/>
    <s v="rugslag"/>
    <x v="0"/>
    <n v="2007"/>
    <s v="12 jaar"/>
    <d v="1899-12-30T00:01:17"/>
    <x v="0"/>
    <d v="2019-12-30T00:00:00"/>
    <s v="Maastricht"/>
    <x v="0"/>
  </r>
  <r>
    <x v="0"/>
    <x v="0"/>
    <n v="100"/>
    <s v="rugslag"/>
    <x v="0"/>
    <n v="2007"/>
    <s v="12 jaar"/>
    <d v="1899-12-30T00:01:15"/>
    <x v="0"/>
    <d v="2019-12-30T00:00:00"/>
    <s v="Maastricht"/>
    <x v="0"/>
  </r>
  <r>
    <x v="0"/>
    <x v="0"/>
    <n v="50"/>
    <s v="schoolslag"/>
    <x v="0"/>
    <n v="2007"/>
    <s v="12 jaar"/>
    <d v="1899-12-30T00:00:44"/>
    <x v="0"/>
    <d v="2019-12-30T00:00:00"/>
    <s v="Maastricht"/>
    <x v="0"/>
  </r>
  <r>
    <x v="0"/>
    <x v="0"/>
    <n v="100"/>
    <s v="wisselslag"/>
    <x v="0"/>
    <n v="2007"/>
    <s v="12 jaar"/>
    <d v="1899-12-30T00:01:21"/>
    <x v="0"/>
    <d v="2019-12-30T00:00:00"/>
    <s v="Maastricht"/>
    <x v="0"/>
  </r>
  <r>
    <x v="0"/>
    <x v="0"/>
    <n v="100"/>
    <s v="wisselslag"/>
    <x v="0"/>
    <n v="2007"/>
    <s v="12 jaar"/>
    <d v="1899-12-30T00:01:19"/>
    <x v="0"/>
    <d v="2019-12-30T00:00:00"/>
    <s v="Maastricht"/>
    <x v="0"/>
  </r>
  <r>
    <x v="0"/>
    <x v="0"/>
    <n v="100"/>
    <s v="vlinderslag"/>
    <x v="0"/>
    <n v="2006"/>
    <s v="13 jaar"/>
    <d v="1899-12-30T00:01:06"/>
    <x v="1"/>
    <d v="2019-12-30T00:00:00"/>
    <s v="Maastricht"/>
    <x v="1"/>
  </r>
  <r>
    <x v="0"/>
    <x v="0"/>
    <n v="50"/>
    <s v="rugslag"/>
    <x v="0"/>
    <n v="2006"/>
    <s v="13 jaar"/>
    <d v="1899-12-30T00:00:31"/>
    <x v="1"/>
    <d v="2019-12-30T00:00:00"/>
    <s v="Maastricht"/>
    <x v="0"/>
  </r>
  <r>
    <x v="0"/>
    <x v="0"/>
    <n v="50"/>
    <s v="rugslag"/>
    <x v="0"/>
    <n v="2006"/>
    <s v="13 jaar"/>
    <d v="1899-12-30T00:00:31"/>
    <x v="1"/>
    <d v="2019-12-30T00:00:00"/>
    <s v="Maastricht"/>
    <x v="1"/>
  </r>
  <r>
    <x v="0"/>
    <x v="0"/>
    <n v="100"/>
    <s v="vrije slag"/>
    <x v="0"/>
    <n v="2006"/>
    <s v="13 jaar"/>
    <d v="1899-12-30T00:00:59"/>
    <x v="1"/>
    <d v="2019-12-30T00:00:00"/>
    <s v="Maastricht"/>
    <x v="0"/>
  </r>
  <r>
    <x v="0"/>
    <x v="0"/>
    <n v="100"/>
    <s v="vrije slag"/>
    <x v="0"/>
    <n v="2006"/>
    <s v="13 jaar"/>
    <d v="1899-12-30T00:00:58"/>
    <x v="1"/>
    <d v="2019-12-30T00:00:00"/>
    <s v="Maastricht"/>
    <x v="1"/>
  </r>
  <r>
    <x v="0"/>
    <x v="0"/>
    <n v="100"/>
    <s v="rugslag"/>
    <x v="0"/>
    <n v="2006"/>
    <s v="13 jaar"/>
    <d v="1899-12-30T00:01:04"/>
    <x v="1"/>
    <d v="2019-12-30T00:00:00"/>
    <s v="Maastricht"/>
    <x v="1"/>
  </r>
  <r>
    <x v="0"/>
    <x v="0"/>
    <n v="50"/>
    <s v="vlinderslag"/>
    <x v="0"/>
    <n v="2006"/>
    <s v="13 jaar"/>
    <d v="1899-12-30T00:00:29"/>
    <x v="1"/>
    <d v="2019-12-30T00:00:00"/>
    <s v="Maastricht"/>
    <x v="0"/>
  </r>
  <r>
    <x v="0"/>
    <x v="0"/>
    <n v="50"/>
    <s v="vlinderslag"/>
    <x v="0"/>
    <n v="2006"/>
    <s v="13 jaar"/>
    <d v="1899-12-30T00:00:29"/>
    <x v="1"/>
    <d v="2019-12-30T00:00:00"/>
    <s v="Maastricht"/>
    <x v="1"/>
  </r>
  <r>
    <x v="0"/>
    <x v="0"/>
    <n v="50"/>
    <s v="schoolslag"/>
    <x v="0"/>
    <n v="2006"/>
    <s v="13 jaar"/>
    <d v="1899-12-30T00:00:38"/>
    <x v="1"/>
    <d v="2019-12-30T00:00:00"/>
    <s v="Maastricht"/>
    <x v="0"/>
  </r>
  <r>
    <x v="0"/>
    <x v="0"/>
    <n v="50"/>
    <s v="schoolslag"/>
    <x v="0"/>
    <n v="2006"/>
    <s v="13 jaar"/>
    <d v="1899-12-30T00:00:37"/>
    <x v="1"/>
    <d v="2019-12-30T00:00:00"/>
    <s v="Maastricht"/>
    <x v="1"/>
  </r>
  <r>
    <x v="0"/>
    <x v="0"/>
    <n v="100"/>
    <s v="wisselslag"/>
    <x v="0"/>
    <n v="2006"/>
    <s v="13 jaar"/>
    <d v="1899-12-30T00:01:08"/>
    <x v="1"/>
    <d v="2019-12-30T00:00:00"/>
    <s v="Maastricht"/>
    <x v="1"/>
  </r>
  <r>
    <x v="0"/>
    <x v="0"/>
    <n v="50"/>
    <s v="vrije slag"/>
    <x v="0"/>
    <n v="2006"/>
    <s v="13 jaar"/>
    <d v="1899-12-30T00:00:27"/>
    <x v="1"/>
    <d v="2019-12-30T00:00:00"/>
    <s v="Maastricht"/>
    <x v="0"/>
  </r>
  <r>
    <x v="0"/>
    <x v="0"/>
    <n v="50"/>
    <s v="vrije slag"/>
    <x v="0"/>
    <n v="2006"/>
    <s v="13 jaar"/>
    <d v="1899-12-30T00:00:27"/>
    <x v="1"/>
    <d v="2019-12-30T00:00:00"/>
    <s v="Maastricht"/>
    <x v="1"/>
  </r>
  <r>
    <x v="0"/>
    <x v="0"/>
    <n v="50"/>
    <s v="rugslag"/>
    <x v="0"/>
    <n v="2005"/>
    <s v="14 jaar"/>
    <d v="1899-12-30T00:00:36"/>
    <x v="2"/>
    <d v="2019-12-30T00:00:00"/>
    <s v="Maastricht"/>
    <x v="0"/>
  </r>
  <r>
    <x v="0"/>
    <x v="0"/>
    <n v="100"/>
    <s v="rugslag"/>
    <x v="0"/>
    <n v="2005"/>
    <s v="14 jaar"/>
    <d v="1899-12-30T00:01:14"/>
    <x v="2"/>
    <d v="2019-12-30T00:00:00"/>
    <s v="Maastricht"/>
    <x v="0"/>
  </r>
  <r>
    <x v="0"/>
    <x v="0"/>
    <n v="50"/>
    <s v="vlinderslag"/>
    <x v="0"/>
    <n v="2005"/>
    <s v="14 jaar"/>
    <d v="1899-12-30T00:00:38"/>
    <x v="2"/>
    <d v="2019-12-30T00:00:00"/>
    <s v="Maastricht"/>
    <x v="0"/>
  </r>
  <r>
    <x v="0"/>
    <x v="0"/>
    <n v="50"/>
    <s v="schoolslag"/>
    <x v="0"/>
    <n v="2005"/>
    <s v="14 jaar"/>
    <d v="1899-12-30T00:00:40"/>
    <x v="2"/>
    <d v="2019-12-30T00:00:00"/>
    <s v="Maastricht"/>
    <x v="0"/>
  </r>
  <r>
    <x v="0"/>
    <x v="0"/>
    <n v="50"/>
    <s v="schoolslag"/>
    <x v="0"/>
    <n v="2005"/>
    <s v="14 jaar"/>
    <d v="1899-12-30T00:00:39"/>
    <x v="2"/>
    <d v="2019-12-30T00:00:00"/>
    <s v="Maastricht"/>
    <x v="0"/>
  </r>
  <r>
    <x v="0"/>
    <x v="0"/>
    <n v="50"/>
    <s v="vrije slag"/>
    <x v="1"/>
    <n v="2007"/>
    <s v="12 jaar"/>
    <d v="1899-12-30T00:00:31"/>
    <x v="8"/>
    <d v="2019-12-30T00:00:00"/>
    <s v="Maastricht"/>
    <x v="0"/>
  </r>
  <r>
    <x v="0"/>
    <x v="0"/>
    <n v="50"/>
    <s v="vlinderslag"/>
    <x v="1"/>
    <n v="2007"/>
    <s v="12 jaar"/>
    <d v="1899-12-30T00:00:35"/>
    <x v="8"/>
    <d v="2019-12-30T00:00:00"/>
    <s v="Maastricht"/>
    <x v="0"/>
  </r>
  <r>
    <x v="0"/>
    <x v="0"/>
    <n v="50"/>
    <s v="vlinderslag"/>
    <x v="0"/>
    <n v="2007"/>
    <s v="12 jaar"/>
    <d v="1899-12-30T00:00:37"/>
    <x v="0"/>
    <d v="2019-12-30T00:00:00"/>
    <s v="Maastricht"/>
    <x v="0"/>
  </r>
  <r>
    <x v="0"/>
    <x v="0"/>
    <n v="50"/>
    <s v="vrije slag"/>
    <x v="0"/>
    <n v="2006"/>
    <s v="13 jaar"/>
    <d v="1899-12-30T00:00:28"/>
    <x v="1"/>
    <d v="2019-12-30T00:00:00"/>
    <s v="Maastricht"/>
    <x v="0"/>
  </r>
  <r>
    <x v="0"/>
    <x v="0"/>
    <n v="50"/>
    <s v="vrije slag"/>
    <x v="0"/>
    <n v="2005"/>
    <s v="14 jaar"/>
    <d v="1899-12-30T00:00:30"/>
    <x v="2"/>
    <d v="2019-12-30T00:00:00"/>
    <s v="Maastricht"/>
    <x v="0"/>
  </r>
  <r>
    <x v="0"/>
    <x v="0"/>
    <n v="100"/>
    <s v="vlinderslag"/>
    <x v="0"/>
    <n v="2004"/>
    <s v="15 jaar"/>
    <d v="1899-12-30T00:01:02"/>
    <x v="3"/>
    <d v="2019-12-30T00:00:00"/>
    <s v="Maastricht"/>
    <x v="1"/>
  </r>
  <r>
    <x v="0"/>
    <x v="0"/>
    <n v="100"/>
    <s v="vrije slag"/>
    <x v="0"/>
    <n v="2004"/>
    <s v="15 jaar"/>
    <d v="1899-12-30T00:00:57"/>
    <x v="3"/>
    <d v="2019-12-30T00:00:00"/>
    <s v="Maastricht"/>
    <x v="1"/>
  </r>
  <r>
    <x v="0"/>
    <x v="0"/>
    <n v="100"/>
    <s v="rugslag"/>
    <x v="0"/>
    <n v="2004"/>
    <s v="15 jaar"/>
    <d v="1899-12-30T00:01:03"/>
    <x v="3"/>
    <d v="2019-12-30T00:00:00"/>
    <s v="Maastricht"/>
    <x v="1"/>
  </r>
  <r>
    <x v="0"/>
    <x v="0"/>
    <n v="100"/>
    <s v="schoolslag"/>
    <x v="0"/>
    <n v="2004"/>
    <s v="15 jaar"/>
    <d v="1899-12-30T00:01:15"/>
    <x v="3"/>
    <d v="2019-12-30T00:00:00"/>
    <s v="Maastricht"/>
    <x v="0"/>
  </r>
  <r>
    <x v="0"/>
    <x v="0"/>
    <n v="100"/>
    <s v="schoolslag"/>
    <x v="0"/>
    <n v="2004"/>
    <s v="15 jaar"/>
    <d v="1899-12-30T00:01:15"/>
    <x v="3"/>
    <d v="2019-12-30T00:00:00"/>
    <s v="Maastricht"/>
    <x v="1"/>
  </r>
  <r>
    <x v="0"/>
    <x v="0"/>
    <n v="50"/>
    <s v="schoolslag"/>
    <x v="0"/>
    <n v="2004"/>
    <s v="15 jaar"/>
    <d v="1899-12-30T00:00:35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1"/>
  </r>
  <r>
    <x v="0"/>
    <x v="0"/>
    <n v="100"/>
    <s v="wisselslag"/>
    <x v="0"/>
    <n v="2004"/>
    <s v="15 jaar"/>
    <d v="1899-12-30T00:01:05"/>
    <x v="3"/>
    <d v="2019-12-30T00:00:00"/>
    <s v="Maastricht"/>
    <x v="0"/>
  </r>
  <r>
    <x v="0"/>
    <x v="0"/>
    <n v="100"/>
    <s v="wisselslag"/>
    <x v="0"/>
    <n v="2004"/>
    <s v="15 jaar"/>
    <d v="1899-12-30T00:01:05"/>
    <x v="3"/>
    <d v="2019-12-30T00:00:00"/>
    <s v="Maastricht"/>
    <x v="1"/>
  </r>
  <r>
    <x v="0"/>
    <x v="0"/>
    <n v="50"/>
    <s v="vrije slag"/>
    <x v="0"/>
    <n v="2004"/>
    <s v="15 jaar"/>
    <d v="1899-12-30T00:00:27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1"/>
  </r>
  <r>
    <x v="0"/>
    <x v="0"/>
    <n v="50"/>
    <s v="schoolslag"/>
    <x v="0"/>
    <n v="2003"/>
    <s v="16 jaar"/>
    <d v="1899-12-30T00:00:36"/>
    <x v="17"/>
    <d v="2019-12-30T00:00:00"/>
    <s v="Maastricht"/>
    <x v="0"/>
  </r>
  <r>
    <x v="0"/>
    <x v="0"/>
    <n v="100"/>
    <s v="schoolslag"/>
    <x v="0"/>
    <n v="2003"/>
    <s v="16 jaar"/>
    <d v="1899-12-30T00:01:19"/>
    <x v="17"/>
    <d v="2019-12-30T00:00:00"/>
    <s v="Maastricht"/>
    <x v="1"/>
  </r>
  <r>
    <x v="0"/>
    <x v="0"/>
    <n v="100"/>
    <s v="vlinderslag"/>
    <x v="0"/>
    <n v="2003"/>
    <s v="16 jaar"/>
    <d v="1899-12-30T00:01:05"/>
    <x v="17"/>
    <d v="2019-12-30T00:00:00"/>
    <s v="Maastricht"/>
    <x v="1"/>
  </r>
  <r>
    <x v="0"/>
    <x v="0"/>
    <n v="100"/>
    <s v="wisselslag"/>
    <x v="0"/>
    <n v="2003"/>
    <s v="16 jaar"/>
    <d v="1899-12-30T00:01:06"/>
    <x v="17"/>
    <d v="2019-12-30T00:00:00"/>
    <s v="Maastricht"/>
    <x v="1"/>
  </r>
  <r>
    <x v="0"/>
    <x v="0"/>
    <n v="50"/>
    <s v="schoolslag"/>
    <x v="0"/>
    <n v="2003"/>
    <s v="16 jaar"/>
    <d v="1899-12-30T00:00:35"/>
    <x v="13"/>
    <d v="2019-12-30T00:00:00"/>
    <s v="Maastricht"/>
    <x v="0"/>
  </r>
  <r>
    <x v="0"/>
    <x v="0"/>
    <n v="50"/>
    <s v="vrije slag"/>
    <x v="0"/>
    <n v="2001"/>
    <s v="&gt;= 18 jaar"/>
    <d v="1899-12-30T00:00:26"/>
    <x v="14"/>
    <d v="2019-12-30T00:00:00"/>
    <s v="Maastricht"/>
    <x v="0"/>
  </r>
  <r>
    <x v="0"/>
    <x v="0"/>
    <n v="100"/>
    <s v="vrije slag"/>
    <x v="0"/>
    <n v="2001"/>
    <s v="&gt;= 18 jaar"/>
    <d v="1899-12-30T00:01:00"/>
    <x v="14"/>
    <d v="2019-12-30T00:00:00"/>
    <s v="Maastricht"/>
    <x v="0"/>
  </r>
  <r>
    <x v="0"/>
    <x v="0"/>
    <n v="50"/>
    <s v="vlinderslag"/>
    <x v="0"/>
    <n v="2001"/>
    <s v="&gt;= 18 jaar"/>
    <d v="1899-12-30T00:00:30"/>
    <x v="14"/>
    <d v="2019-12-30T00:00:00"/>
    <s v="Maastricht"/>
    <x v="0"/>
  </r>
  <r>
    <x v="0"/>
    <x v="0"/>
    <n v="100"/>
    <s v="wisselslag"/>
    <x v="0"/>
    <n v="2001"/>
    <s v="&gt;= 18 jaar"/>
    <d v="1899-12-30T00:01:09"/>
    <x v="14"/>
    <d v="2019-12-30T00:00:00"/>
    <s v="Maastricht"/>
    <x v="0"/>
  </r>
  <r>
    <x v="0"/>
    <x v="0"/>
    <n v="100"/>
    <s v="rugslag"/>
    <x v="0"/>
    <n v="1999"/>
    <s v="&gt;= 18 jaar"/>
    <d v="1899-12-30T00:01:17"/>
    <x v="7"/>
    <d v="2019-12-30T00:00:00"/>
    <s v="Maastricht"/>
    <x v="0"/>
  </r>
  <r>
    <x v="0"/>
    <x v="0"/>
    <n v="100"/>
    <s v="rugslag"/>
    <x v="0"/>
    <n v="2001"/>
    <s v="&gt;= 18 jaar"/>
    <d v="1899-12-30T00:01:10"/>
    <x v="14"/>
    <d v="2019-12-30T00:00:00"/>
    <s v="Maastricht"/>
    <x v="0"/>
  </r>
  <r>
    <x v="0"/>
    <x v="0"/>
    <n v="50"/>
    <s v="rugslag"/>
    <x v="1"/>
    <n v="2007"/>
    <s v="13 jaar"/>
    <d v="1899-12-30T00:00:36"/>
    <x v="8"/>
    <d v="2020-01-12T00:00:00"/>
    <s v="Hilversum"/>
    <x v="1"/>
  </r>
  <r>
    <x v="0"/>
    <x v="0"/>
    <n v="100"/>
    <s v="rugslag"/>
    <x v="1"/>
    <n v="2007"/>
    <s v="13 jaar"/>
    <d v="1899-12-30T00:01:15"/>
    <x v="8"/>
    <d v="2020-01-12T00:00:00"/>
    <s v="Hilversum"/>
    <x v="1"/>
  </r>
  <r>
    <x v="0"/>
    <x v="0"/>
    <n v="50"/>
    <s v="schoolslag"/>
    <x v="1"/>
    <n v="2007"/>
    <s v="13 jaar"/>
    <d v="1899-12-30T00:00:43"/>
    <x v="8"/>
    <d v="2020-01-12T00:00:00"/>
    <s v="Hilversum"/>
    <x v="0"/>
  </r>
  <r>
    <x v="0"/>
    <x v="0"/>
    <n v="100"/>
    <s v="schoolslag"/>
    <x v="1"/>
    <n v="2007"/>
    <s v="13 jaar"/>
    <d v="1899-12-30T00:01:31"/>
    <x v="8"/>
    <d v="2020-01-12T00:00:00"/>
    <s v="Hilversum"/>
    <x v="0"/>
  </r>
  <r>
    <x v="0"/>
    <x v="0"/>
    <n v="200"/>
    <s v="schoolslag"/>
    <x v="1"/>
    <n v="2007"/>
    <s v="13 jaar"/>
    <d v="1899-12-30T00:03:12"/>
    <x v="8"/>
    <d v="2020-01-12T00:00:00"/>
    <s v="Hilversum"/>
    <x v="0"/>
  </r>
  <r>
    <x v="0"/>
    <x v="0"/>
    <n v="50"/>
    <s v="vrije slag"/>
    <x v="0"/>
    <n v="2006"/>
    <s v="14 jaar"/>
    <d v="1899-12-30T00:00:27"/>
    <x v="1"/>
    <d v="2020-01-12T00:00:00"/>
    <s v="Hilversum"/>
    <x v="0"/>
  </r>
  <r>
    <x v="0"/>
    <x v="0"/>
    <n v="50"/>
    <s v="rugslag"/>
    <x v="0"/>
    <n v="2006"/>
    <s v="14 jaar"/>
    <d v="1899-12-30T00:00:32"/>
    <x v="1"/>
    <d v="2020-01-12T00:00:00"/>
    <s v="Hilversum"/>
    <x v="1"/>
  </r>
  <r>
    <x v="0"/>
    <x v="0"/>
    <n v="100"/>
    <s v="rugslag"/>
    <x v="0"/>
    <n v="2006"/>
    <s v="14 jaar"/>
    <d v="1899-12-30T00:01:05"/>
    <x v="1"/>
    <d v="2020-01-12T00:00:00"/>
    <s v="Hilversum"/>
    <x v="1"/>
  </r>
  <r>
    <x v="0"/>
    <x v="0"/>
    <n v="200"/>
    <s v="schoolslag"/>
    <x v="0"/>
    <n v="2006"/>
    <s v="14 jaar"/>
    <d v="1899-12-30T00:03:04"/>
    <x v="1"/>
    <d v="2020-01-12T00:00:00"/>
    <s v="Hilversum"/>
    <x v="1"/>
  </r>
  <r>
    <x v="0"/>
    <x v="0"/>
    <n v="100"/>
    <s v="vrije slag"/>
    <x v="0"/>
    <n v="2004"/>
    <s v="16 jaar"/>
    <d v="1899-12-30T00:00:58"/>
    <x v="3"/>
    <d v="2020-01-12T00:00:00"/>
    <s v="Hilversum"/>
    <x v="1"/>
  </r>
  <r>
    <x v="0"/>
    <x v="0"/>
    <n v="50"/>
    <s v="vlinderslag"/>
    <x v="0"/>
    <n v="2004"/>
    <s v="16 jaar"/>
    <d v="1899-12-30T00:00:30"/>
    <x v="3"/>
    <d v="2020-01-12T00:00:00"/>
    <s v="Hilversum"/>
    <x v="0"/>
  </r>
  <r>
    <x v="0"/>
    <x v="0"/>
    <n v="200"/>
    <s v="wisselslag"/>
    <x v="0"/>
    <n v="2004"/>
    <s v="16 jaar"/>
    <d v="1899-12-30T00:02:21"/>
    <x v="3"/>
    <d v="2020-01-12T00:00:00"/>
    <s v="Hilversum"/>
    <x v="1"/>
  </r>
  <r>
    <x v="0"/>
    <x v="0"/>
    <n v="50"/>
    <s v="vlinderslag"/>
    <x v="0"/>
    <n v="2003"/>
    <s v="17 jaar"/>
    <d v="1899-12-30T00:00:31"/>
    <x v="6"/>
    <d v="2020-01-12T00:00:00"/>
    <s v="Hilversum"/>
    <x v="0"/>
  </r>
  <r>
    <x v="0"/>
    <x v="0"/>
    <n v="100"/>
    <s v="vlinderslag"/>
    <x v="0"/>
    <n v="2003"/>
    <s v="17 jaar"/>
    <d v="1899-12-30T00:01:08"/>
    <x v="6"/>
    <d v="2020-01-12T00:00:00"/>
    <s v="Hilversum"/>
    <x v="0"/>
  </r>
  <r>
    <x v="0"/>
    <x v="0"/>
    <n v="200"/>
    <s v="wisselslag"/>
    <x v="0"/>
    <n v="2003"/>
    <s v="17 jaar"/>
    <d v="1899-12-30T00:02:29"/>
    <x v="6"/>
    <d v="2020-01-12T00:00:00"/>
    <s v="Hilversum"/>
    <x v="0"/>
  </r>
  <r>
    <x v="0"/>
    <x v="0"/>
    <n v="50"/>
    <s v="rugslag"/>
    <x v="0"/>
    <n v="2003"/>
    <s v="17 jaar"/>
    <d v="1899-12-30T00:00:34"/>
    <x v="17"/>
    <d v="2020-01-12T00:00:00"/>
    <s v="Hilversum"/>
    <x v="0"/>
  </r>
  <r>
    <x v="0"/>
    <x v="0"/>
    <n v="100"/>
    <s v="rugslag"/>
    <x v="0"/>
    <n v="2003"/>
    <s v="17 jaar"/>
    <d v="1899-12-30T00:01:09"/>
    <x v="17"/>
    <d v="2020-01-12T00:00:00"/>
    <s v="Hilversum"/>
    <x v="0"/>
  </r>
  <r>
    <x v="0"/>
    <x v="0"/>
    <n v="50"/>
    <s v="schoolslag"/>
    <x v="0"/>
    <n v="2003"/>
    <s v="17 jaar"/>
    <d v="1899-12-30T00:00:38"/>
    <x v="17"/>
    <d v="2020-01-12T00:00:00"/>
    <s v="Hilversum"/>
    <x v="0"/>
  </r>
  <r>
    <x v="0"/>
    <x v="0"/>
    <n v="100"/>
    <s v="schoolslag"/>
    <x v="0"/>
    <n v="2003"/>
    <s v="17 jaar"/>
    <d v="1899-12-30T00:01:22"/>
    <x v="17"/>
    <d v="2020-01-12T00:00:00"/>
    <s v="Hilversum"/>
    <x v="0"/>
  </r>
  <r>
    <x v="0"/>
    <x v="0"/>
    <n v="200"/>
    <s v="schoolslag"/>
    <x v="0"/>
    <n v="2003"/>
    <s v="17 jaar"/>
    <d v="1899-12-30T00:02:52"/>
    <x v="17"/>
    <d v="2020-01-12T00:00:00"/>
    <s v="Hilversum"/>
    <x v="1"/>
  </r>
  <r>
    <x v="0"/>
    <x v="0"/>
    <n v="50"/>
    <s v="vlinderslag"/>
    <x v="0"/>
    <n v="2003"/>
    <s v="17 jaar"/>
    <d v="1899-12-30T00:00:29"/>
    <x v="17"/>
    <d v="2020-01-12T00:00:00"/>
    <s v="Hilversum"/>
    <x v="0"/>
  </r>
  <r>
    <x v="0"/>
    <x v="0"/>
    <n v="50"/>
    <s v="rugslag"/>
    <x v="1"/>
    <n v="2002"/>
    <s v="&gt;= 18 jaar"/>
    <d v="1899-12-30T00:00:39"/>
    <x v="9"/>
    <d v="2020-01-12T00:00:00"/>
    <s v="Hilversum"/>
    <x v="0"/>
  </r>
  <r>
    <x v="0"/>
    <x v="0"/>
    <n v="100"/>
    <s v="rugslag"/>
    <x v="1"/>
    <n v="2002"/>
    <s v="&gt;= 18 jaar"/>
    <d v="1899-12-30T00:01:19"/>
    <x v="9"/>
    <d v="2020-01-12T00:00:00"/>
    <s v="Hilversum"/>
    <x v="0"/>
  </r>
  <r>
    <x v="0"/>
    <x v="0"/>
    <n v="200"/>
    <s v="schoolslag"/>
    <x v="1"/>
    <n v="2002"/>
    <s v="&gt;= 18 jaar"/>
    <d v="1899-12-30T00:03:21"/>
    <x v="10"/>
    <d v="2020-01-12T00:00:00"/>
    <s v="Hilversum"/>
    <x v="0"/>
  </r>
  <r>
    <x v="0"/>
    <x v="0"/>
    <n v="200"/>
    <s v="schoolslag"/>
    <x v="0"/>
    <n v="2001"/>
    <s v="&gt;= 18 jaar"/>
    <d v="1899-12-30T00:02:55"/>
    <x v="14"/>
    <d v="2020-01-12T00:00:00"/>
    <s v="Hilversum"/>
    <x v="0"/>
  </r>
  <r>
    <x v="0"/>
    <x v="0"/>
    <s v="4x100"/>
    <s v="vrije slag"/>
    <x v="0"/>
    <n v="2000"/>
    <s v="&gt;= 18 jaar"/>
    <d v="1899-12-30T00:03:56"/>
    <x v="16"/>
    <d v="2020-01-12T00:00:00"/>
    <s v="Hilversum"/>
    <x v="1"/>
  </r>
  <r>
    <x v="0"/>
    <x v="1"/>
    <n v="50"/>
    <s v="vrije slag"/>
    <x v="0"/>
    <n v="2007"/>
    <s v="13 jaar"/>
    <d v="1899-12-30T00:00:32"/>
    <x v="0"/>
    <d v="2020-02-09T00:00:00"/>
    <s v="Amersfoort"/>
    <x v="1"/>
  </r>
  <r>
    <x v="0"/>
    <x v="1"/>
    <n v="50"/>
    <s v="rugslag"/>
    <x v="0"/>
    <n v="2007"/>
    <s v="13 jaar"/>
    <d v="1899-12-30T00:00:39"/>
    <x v="0"/>
    <d v="2020-02-09T00:00:00"/>
    <s v="Amersfoort"/>
    <x v="1"/>
  </r>
  <r>
    <x v="0"/>
    <x v="1"/>
    <n v="100"/>
    <s v="rugslag"/>
    <x v="0"/>
    <n v="2007"/>
    <s v="13 jaar"/>
    <d v="1899-12-30T00:01:20"/>
    <x v="0"/>
    <d v="2020-02-09T00:00:00"/>
    <s v="Amersfoort"/>
    <x v="1"/>
  </r>
  <r>
    <x v="0"/>
    <x v="1"/>
    <n v="200"/>
    <s v="rugslag"/>
    <x v="0"/>
    <n v="2007"/>
    <s v="13 jaar"/>
    <d v="1899-12-30T00:02:45"/>
    <x v="0"/>
    <d v="2020-02-09T00:00:00"/>
    <s v="Amersfoort"/>
    <x v="1"/>
  </r>
  <r>
    <x v="0"/>
    <x v="1"/>
    <n v="50"/>
    <s v="schoolslag"/>
    <x v="0"/>
    <n v="2007"/>
    <s v="13 jaar"/>
    <d v="1899-12-30T00:00:47"/>
    <x v="0"/>
    <d v="2020-02-09T00:00:00"/>
    <s v="Amersfoort"/>
    <x v="0"/>
  </r>
  <r>
    <x v="0"/>
    <x v="1"/>
    <n v="100"/>
    <s v="schoolslag"/>
    <x v="0"/>
    <n v="2007"/>
    <s v="13 jaar"/>
    <d v="1899-12-30T00:01:41"/>
    <x v="0"/>
    <d v="2020-02-09T00:00:00"/>
    <s v="Amersfoort"/>
    <x v="0"/>
  </r>
  <r>
    <x v="0"/>
    <x v="1"/>
    <n v="200"/>
    <s v="schoolslag"/>
    <x v="0"/>
    <n v="2007"/>
    <s v="13 jaar"/>
    <d v="1899-12-30T00:03:28"/>
    <x v="0"/>
    <d v="2020-02-09T00:00:00"/>
    <s v="Amersfoort"/>
    <x v="1"/>
  </r>
  <r>
    <x v="0"/>
    <x v="1"/>
    <n v="50"/>
    <s v="vrije slag"/>
    <x v="1"/>
    <n v="2007"/>
    <s v="13 jaar"/>
    <d v="1899-12-30T00:00:35"/>
    <x v="8"/>
    <d v="2020-02-09T00:00:00"/>
    <s v="Amersfoort"/>
    <x v="1"/>
  </r>
  <r>
    <x v="0"/>
    <x v="1"/>
    <n v="100"/>
    <s v="vrije slag"/>
    <x v="1"/>
    <n v="2007"/>
    <s v="13 jaar"/>
    <d v="1899-12-30T00:01:14"/>
    <x v="8"/>
    <d v="2020-02-09T00:00:00"/>
    <s v="Amersfoort"/>
    <x v="1"/>
  </r>
  <r>
    <x v="0"/>
    <x v="1"/>
    <n v="200"/>
    <s v="vrije slag"/>
    <x v="1"/>
    <n v="2007"/>
    <s v="13 jaar"/>
    <d v="1899-12-30T00:02:32"/>
    <x v="8"/>
    <d v="2020-02-09T00:00:00"/>
    <s v="Amersfoort"/>
    <x v="1"/>
  </r>
  <r>
    <x v="0"/>
    <x v="1"/>
    <n v="50"/>
    <s v="schoolslag"/>
    <x v="1"/>
    <n v="2007"/>
    <s v="13 jaar"/>
    <d v="1899-12-30T00:00:44"/>
    <x v="8"/>
    <d v="2020-02-09T00:00:00"/>
    <s v="Amersfoort"/>
    <x v="1"/>
  </r>
  <r>
    <x v="0"/>
    <x v="1"/>
    <n v="100"/>
    <s v="schoolslag"/>
    <x v="1"/>
    <n v="2007"/>
    <s v="13 jaar"/>
    <d v="1899-12-30T00:01:31"/>
    <x v="8"/>
    <d v="2020-02-09T00:00:00"/>
    <s v="Amersfoort"/>
    <x v="1"/>
  </r>
  <r>
    <x v="0"/>
    <x v="1"/>
    <n v="50"/>
    <s v="vlinderslag"/>
    <x v="1"/>
    <n v="2007"/>
    <s v="13 jaar"/>
    <d v="1899-12-30T00:00:35"/>
    <x v="8"/>
    <d v="2020-02-09T00:00:00"/>
    <s v="Amersfoort"/>
    <x v="1"/>
  </r>
  <r>
    <x v="0"/>
    <x v="1"/>
    <n v="100"/>
    <s v="vlinderslag"/>
    <x v="1"/>
    <n v="2007"/>
    <s v="13 jaar"/>
    <d v="1899-12-30T00:01:16"/>
    <x v="8"/>
    <d v="2020-02-09T00:00:00"/>
    <s v="Amersfoort"/>
    <x v="1"/>
  </r>
  <r>
    <x v="0"/>
    <x v="1"/>
    <n v="50"/>
    <s v="vrije slag"/>
    <x v="0"/>
    <n v="2006"/>
    <s v="14 jaar"/>
    <d v="1899-12-30T00:00:30"/>
    <x v="1"/>
    <d v="2020-02-09T00:00:00"/>
    <s v="Amersfoort"/>
    <x v="1"/>
  </r>
  <r>
    <x v="0"/>
    <x v="1"/>
    <n v="100"/>
    <s v="vrije slag"/>
    <x v="0"/>
    <n v="2006"/>
    <s v="14 jaar"/>
    <d v="1899-12-30T00:01:03"/>
    <x v="1"/>
    <d v="2020-02-09T00:00:00"/>
    <s v="Amersfoort"/>
    <x v="1"/>
  </r>
  <r>
    <x v="0"/>
    <x v="1"/>
    <n v="200"/>
    <s v="vrije slag"/>
    <x v="0"/>
    <n v="2006"/>
    <s v="14 jaar"/>
    <d v="1899-12-30T00:02:12"/>
    <x v="1"/>
    <d v="2020-02-09T00:00:00"/>
    <s v="Amersfoort"/>
    <x v="1"/>
  </r>
  <r>
    <x v="0"/>
    <x v="1"/>
    <n v="50"/>
    <s v="schoolslag"/>
    <x v="0"/>
    <n v="2006"/>
    <s v="14 jaar"/>
    <d v="1899-12-30T00:00:43"/>
    <x v="1"/>
    <d v="2020-02-09T00:00:00"/>
    <s v="Amersfoort"/>
    <x v="0"/>
  </r>
  <r>
    <x v="0"/>
    <x v="1"/>
    <n v="100"/>
    <s v="schoolslag"/>
    <x v="0"/>
    <n v="2006"/>
    <s v="14 jaar"/>
    <d v="1899-12-30T00:01:31"/>
    <x v="1"/>
    <d v="2020-02-09T00:00:00"/>
    <s v="Amersfoort"/>
    <x v="1"/>
  </r>
  <r>
    <x v="0"/>
    <x v="1"/>
    <n v="200"/>
    <s v="schoolslag"/>
    <x v="0"/>
    <n v="2006"/>
    <s v="14 jaar"/>
    <d v="1899-12-30T00:03:10"/>
    <x v="1"/>
    <d v="2020-02-09T00:00:00"/>
    <s v="Amersfoort"/>
    <x v="1"/>
  </r>
  <r>
    <x v="0"/>
    <x v="1"/>
    <n v="50"/>
    <s v="vlinderslag"/>
    <x v="0"/>
    <n v="2006"/>
    <s v="14 jaar"/>
    <d v="1899-12-30T00:00:31"/>
    <x v="1"/>
    <d v="2020-02-09T00:00:00"/>
    <s v="Amersfoort"/>
    <x v="0"/>
  </r>
  <r>
    <x v="0"/>
    <x v="1"/>
    <n v="50"/>
    <s v="vrije slag"/>
    <x v="0"/>
    <n v="2004"/>
    <s v="16 jaar"/>
    <d v="1899-12-30T00:00:32"/>
    <x v="5"/>
    <d v="2020-02-09T00:00:00"/>
    <s v="Amersfoort"/>
    <x v="0"/>
  </r>
  <r>
    <x v="0"/>
    <x v="1"/>
    <n v="100"/>
    <s v="vrije slag"/>
    <x v="0"/>
    <n v="2004"/>
    <s v="16 jaar"/>
    <d v="1899-12-30T00:01:06"/>
    <x v="5"/>
    <d v="2020-02-09T00:00:00"/>
    <s v="Amersfoort"/>
    <x v="0"/>
  </r>
  <r>
    <x v="0"/>
    <x v="1"/>
    <n v="200"/>
    <s v="vrije slag"/>
    <x v="0"/>
    <n v="2004"/>
    <s v="16 jaar"/>
    <d v="1899-12-30T00:02:25"/>
    <x v="5"/>
    <d v="2020-02-09T00:00:00"/>
    <s v="Amersfoort"/>
    <x v="0"/>
  </r>
  <r>
    <x v="0"/>
    <x v="1"/>
    <n v="50"/>
    <s v="schoolslag"/>
    <x v="0"/>
    <n v="2004"/>
    <s v="16 jaar"/>
    <d v="1899-12-30T00:00:41"/>
    <x v="5"/>
    <d v="2020-02-09T00:00:00"/>
    <s v="Amersfoort"/>
    <x v="1"/>
  </r>
  <r>
    <x v="0"/>
    <x v="1"/>
    <n v="50"/>
    <s v="rugslag"/>
    <x v="0"/>
    <n v="2004"/>
    <s v="16 jaar"/>
    <d v="1899-12-30T00:00:31"/>
    <x v="3"/>
    <d v="2020-02-09T00:00:00"/>
    <s v="Amersfoort"/>
    <x v="1"/>
  </r>
  <r>
    <x v="0"/>
    <x v="1"/>
    <n v="50"/>
    <s v="vlinderslag"/>
    <x v="0"/>
    <n v="2004"/>
    <s v="16 jaar"/>
    <d v="1899-12-30T00:00:30"/>
    <x v="3"/>
    <d v="2020-02-09T00:00:00"/>
    <s v="Amersfoort"/>
    <x v="1"/>
  </r>
  <r>
    <x v="0"/>
    <x v="1"/>
    <n v="100"/>
    <s v="vlinderslag"/>
    <x v="0"/>
    <n v="2004"/>
    <s v="16 jaar"/>
    <d v="1899-12-30T00:01:05"/>
    <x v="3"/>
    <d v="2020-02-09T00:00:00"/>
    <s v="Amersfoort"/>
    <x v="1"/>
  </r>
  <r>
    <x v="0"/>
    <x v="1"/>
    <n v="400"/>
    <s v="wisselslag"/>
    <x v="0"/>
    <n v="2004"/>
    <s v="16 jaar"/>
    <d v="1899-12-30T00:05:19"/>
    <x v="3"/>
    <d v="2020-02-09T00:00:00"/>
    <s v="Amersfoort"/>
    <x v="1"/>
  </r>
  <r>
    <x v="0"/>
    <x v="1"/>
    <n v="50"/>
    <s v="schoolslag"/>
    <x v="0"/>
    <n v="2003"/>
    <s v="17 jaar"/>
    <d v="1899-12-30T00:00:38"/>
    <x v="6"/>
    <d v="2020-02-09T00:00:00"/>
    <s v="Amersfoort"/>
    <x v="1"/>
  </r>
  <r>
    <x v="0"/>
    <x v="1"/>
    <n v="100"/>
    <s v="schoolslag"/>
    <x v="0"/>
    <n v="2003"/>
    <s v="17 jaar"/>
    <d v="1899-12-30T00:01:25"/>
    <x v="6"/>
    <d v="2020-02-09T00:00:00"/>
    <s v="Amersfoort"/>
    <x v="1"/>
  </r>
  <r>
    <x v="0"/>
    <x v="1"/>
    <n v="200"/>
    <s v="schoolslag"/>
    <x v="0"/>
    <n v="2003"/>
    <s v="17 jaar"/>
    <d v="1899-12-30T00:03:04"/>
    <x v="6"/>
    <d v="2020-02-09T00:00:00"/>
    <s v="Amersfoort"/>
    <x v="1"/>
  </r>
  <r>
    <x v="0"/>
    <x v="1"/>
    <n v="50"/>
    <s v="vrije slag"/>
    <x v="0"/>
    <n v="2003"/>
    <s v="17 jaar"/>
    <d v="1899-12-30T00:00:30"/>
    <x v="17"/>
    <d v="2020-02-09T00:00:00"/>
    <s v="Amersfoort"/>
    <x v="0"/>
  </r>
  <r>
    <x v="0"/>
    <x v="1"/>
    <n v="100"/>
    <s v="vrije slag"/>
    <x v="0"/>
    <n v="2003"/>
    <s v="17 jaar"/>
    <d v="1899-12-30T00:01:02"/>
    <x v="17"/>
    <d v="2020-02-09T00:00:00"/>
    <s v="Amersfoort"/>
    <x v="0"/>
  </r>
  <r>
    <x v="0"/>
    <x v="1"/>
    <n v="200"/>
    <s v="vrije slag"/>
    <x v="0"/>
    <n v="2003"/>
    <s v="17 jaar"/>
    <d v="1899-12-30T00:02:18"/>
    <x v="17"/>
    <d v="2020-02-09T00:00:00"/>
    <s v="Amersfoort"/>
    <x v="1"/>
  </r>
  <r>
    <x v="0"/>
    <x v="1"/>
    <n v="50"/>
    <s v="vlinderslag"/>
    <x v="0"/>
    <n v="2003"/>
    <s v="17 jaar"/>
    <d v="1899-12-30T00:00:31"/>
    <x v="17"/>
    <d v="2020-02-09T00:00:00"/>
    <s v="Amersfoort"/>
    <x v="0"/>
  </r>
  <r>
    <x v="0"/>
    <x v="1"/>
    <n v="100"/>
    <s v="vlinderslag"/>
    <x v="0"/>
    <n v="2003"/>
    <s v="17 jaar"/>
    <d v="1899-12-30T00:01:09"/>
    <x v="17"/>
    <d v="2020-02-09T00:00:00"/>
    <s v="Amersfoort"/>
    <x v="0"/>
  </r>
  <r>
    <x v="0"/>
    <x v="1"/>
    <n v="50"/>
    <s v="vrije slag"/>
    <x v="1"/>
    <n v="2002"/>
    <s v="&gt;= 18 jaar"/>
    <d v="1899-12-30T00:00:32"/>
    <x v="9"/>
    <d v="2020-02-09T00:00:00"/>
    <s v="Amersfoort"/>
    <x v="0"/>
  </r>
  <r>
    <x v="0"/>
    <x v="1"/>
    <n v="50"/>
    <s v="vlinderslag"/>
    <x v="1"/>
    <n v="2002"/>
    <s v="&gt;= 18 jaar"/>
    <d v="1899-12-30T00:00:35"/>
    <x v="9"/>
    <d v="2020-02-09T00:00:00"/>
    <s v="Amersfoort"/>
    <x v="0"/>
  </r>
  <r>
    <x v="0"/>
    <x v="1"/>
    <n v="50"/>
    <s v="schoolslag"/>
    <x v="1"/>
    <n v="2000"/>
    <s v="&gt;= 18 jaar"/>
    <d v="1899-12-30T00:00:43"/>
    <x v="11"/>
    <d v="2020-02-09T00:00:00"/>
    <s v="Amersfoort"/>
    <x v="0"/>
  </r>
  <r>
    <x v="0"/>
    <x v="1"/>
    <n v="100"/>
    <s v="schoolslag"/>
    <x v="1"/>
    <n v="2000"/>
    <s v="&gt;= 18 jaar"/>
    <d v="1899-12-30T00:01:34"/>
    <x v="11"/>
    <d v="2020-02-09T00:00:00"/>
    <s v="Amersfoort"/>
    <x v="0"/>
  </r>
  <r>
    <x v="0"/>
    <x v="1"/>
    <n v="100"/>
    <s v="vrije slag"/>
    <x v="1"/>
    <n v="2002"/>
    <s v="&gt;= 18 jaar"/>
    <d v="1899-12-30T00:01:10"/>
    <x v="10"/>
    <d v="2020-02-09T00:00:00"/>
    <s v="Amersfoort"/>
    <x v="0"/>
  </r>
  <r>
    <x v="0"/>
    <x v="1"/>
    <n v="200"/>
    <s v="vrije slag"/>
    <x v="1"/>
    <n v="2002"/>
    <s v="&gt;= 18 jaar"/>
    <d v="1899-12-30T00:02:39"/>
    <x v="10"/>
    <d v="2020-02-09T00:00:00"/>
    <s v="Amersfoort"/>
    <x v="1"/>
  </r>
  <r>
    <x v="0"/>
    <x v="1"/>
    <n v="100"/>
    <s v="vrije slag"/>
    <x v="0"/>
    <n v="2007"/>
    <s v="13 jaar"/>
    <d v="1899-12-30T00:01:14"/>
    <x v="0"/>
    <d v="2020-02-16T00:00:00"/>
    <s v="Utrecht"/>
    <x v="1"/>
  </r>
  <r>
    <x v="0"/>
    <x v="1"/>
    <n v="200"/>
    <s v="vrije slag"/>
    <x v="0"/>
    <n v="2007"/>
    <s v="13 jaar"/>
    <d v="1899-12-30T00:02:35"/>
    <x v="0"/>
    <d v="2020-02-16T00:00:00"/>
    <s v="Utrecht"/>
    <x v="1"/>
  </r>
  <r>
    <x v="0"/>
    <x v="1"/>
    <n v="400"/>
    <s v="vrije slag"/>
    <x v="0"/>
    <n v="2007"/>
    <s v="13 jaar"/>
    <d v="1899-12-30T00:05:12"/>
    <x v="0"/>
    <d v="2020-02-16T00:00:00"/>
    <s v="Utrecht"/>
    <x v="1"/>
  </r>
  <r>
    <x v="0"/>
    <x v="1"/>
    <n v="100"/>
    <s v="schoolslag"/>
    <x v="0"/>
    <n v="2007"/>
    <s v="13 jaar"/>
    <d v="1899-12-30T00:01:40"/>
    <x v="0"/>
    <d v="2020-02-16T00:00:00"/>
    <s v="Utrecht"/>
    <x v="1"/>
  </r>
  <r>
    <x v="0"/>
    <x v="1"/>
    <n v="100"/>
    <s v="vlinderslag"/>
    <x v="0"/>
    <n v="2007"/>
    <s v="13 jaar"/>
    <d v="1899-12-30T00:01:26"/>
    <x v="0"/>
    <d v="2020-02-16T00:00:00"/>
    <s v="Utrecht"/>
    <x v="1"/>
  </r>
  <r>
    <x v="0"/>
    <x v="1"/>
    <n v="400"/>
    <s v="wisselslag"/>
    <x v="0"/>
    <n v="2007"/>
    <s v="13 jaar"/>
    <d v="1899-12-30T00:06:04"/>
    <x v="0"/>
    <d v="2020-02-16T00:00:00"/>
    <s v="Utrecht"/>
    <x v="1"/>
  </r>
  <r>
    <x v="0"/>
    <x v="1"/>
    <n v="100"/>
    <s v="rugslag"/>
    <x v="0"/>
    <n v="2006"/>
    <s v="14 jaar"/>
    <d v="1899-12-30T00:01:07"/>
    <x v="1"/>
    <d v="2020-02-16T00:00:00"/>
    <s v="Utrecht"/>
    <x v="1"/>
  </r>
  <r>
    <x v="0"/>
    <x v="1"/>
    <n v="100"/>
    <s v="vlinderslag"/>
    <x v="0"/>
    <n v="2006"/>
    <s v="14 jaar"/>
    <d v="1899-12-30T00:01:09"/>
    <x v="1"/>
    <d v="2020-02-16T00:00:00"/>
    <s v="Utrecht"/>
    <x v="1"/>
  </r>
  <r>
    <x v="0"/>
    <x v="1"/>
    <n v="200"/>
    <s v="wisselslag"/>
    <x v="0"/>
    <n v="2006"/>
    <s v="14 jaar"/>
    <d v="1899-12-30T00:02:34"/>
    <x v="1"/>
    <d v="2020-02-16T00:00:00"/>
    <s v="Utrecht"/>
    <x v="1"/>
  </r>
  <r>
    <x v="0"/>
    <x v="1"/>
    <n v="400"/>
    <s v="vrije slag"/>
    <x v="0"/>
    <n v="2004"/>
    <s v="16 jaar"/>
    <d v="1899-12-30T00:05:13"/>
    <x v="4"/>
    <d v="2020-02-16T00:00:00"/>
    <s v="Utrecht"/>
    <x v="0"/>
  </r>
  <r>
    <x v="0"/>
    <x v="1"/>
    <n v="100"/>
    <s v="rugslag"/>
    <x v="0"/>
    <n v="2004"/>
    <s v="16 jaar"/>
    <d v="1899-12-30T00:01:17"/>
    <x v="4"/>
    <d v="2020-02-16T00:00:00"/>
    <s v="Utrecht"/>
    <x v="1"/>
  </r>
  <r>
    <x v="0"/>
    <x v="1"/>
    <n v="200"/>
    <s v="wisselslag"/>
    <x v="0"/>
    <n v="2004"/>
    <s v="16 jaar"/>
    <d v="1899-12-30T00:02:51"/>
    <x v="4"/>
    <d v="2020-02-16T00:00:00"/>
    <s v="Utrecht"/>
    <x v="1"/>
  </r>
  <r>
    <x v="0"/>
    <x v="1"/>
    <n v="50"/>
    <s v="vlinderslag"/>
    <x v="0"/>
    <n v="2003"/>
    <s v="17 jaar"/>
    <d v="1899-12-30T00:00:29"/>
    <x v="17"/>
    <d v="2020-02-16T00:00:00"/>
    <s v="Utrecht"/>
    <x v="1"/>
  </r>
  <r>
    <x v="0"/>
    <x v="1"/>
    <n v="100"/>
    <s v="vlinderslag"/>
    <x v="0"/>
    <n v="2003"/>
    <s v="17 jaar"/>
    <d v="1899-12-30T00:01:08"/>
    <x v="17"/>
    <d v="2020-02-16T00:00:00"/>
    <s v="Utrecht"/>
    <x v="1"/>
  </r>
  <r>
    <x v="0"/>
    <x v="1"/>
    <n v="200"/>
    <s v="vlinderslag"/>
    <x v="0"/>
    <n v="2003"/>
    <s v="17 jaar"/>
    <d v="1899-12-30T00:02:45"/>
    <x v="17"/>
    <d v="2020-02-16T00:00:00"/>
    <s v="Utrecht"/>
    <x v="1"/>
  </r>
  <r>
    <x v="0"/>
    <x v="1"/>
    <n v="100"/>
    <s v="vrije slag"/>
    <x v="0"/>
    <n v="2003"/>
    <s v="17 jaar"/>
    <d v="1899-12-30T00:01:00"/>
    <x v="6"/>
    <d v="2020-02-16T00:00:00"/>
    <s v="Utrecht"/>
    <x v="1"/>
  </r>
  <r>
    <x v="0"/>
    <x v="1"/>
    <n v="50"/>
    <s v="rugslag"/>
    <x v="0"/>
    <n v="2003"/>
    <s v="17 jaar"/>
    <d v="1899-12-30T00:00:31"/>
    <x v="6"/>
    <d v="2020-02-16T00:00:00"/>
    <s v="Utrecht"/>
    <x v="1"/>
  </r>
  <r>
    <x v="0"/>
    <x v="1"/>
    <n v="50"/>
    <s v="vrije slag"/>
    <x v="1"/>
    <n v="2002"/>
    <s v="&gt;= 18 jaar"/>
    <d v="1899-12-30T00:00:31"/>
    <x v="9"/>
    <d v="2020-02-16T00:00:00"/>
    <s v="Utrecht"/>
    <x v="0"/>
  </r>
  <r>
    <x v="0"/>
    <x v="1"/>
    <n v="100"/>
    <s v="rugslag"/>
    <x v="1"/>
    <n v="2002"/>
    <s v="&gt;= 18 jaar"/>
    <d v="1899-12-30T00:01:21"/>
    <x v="9"/>
    <d v="2020-02-16T00:00:00"/>
    <s v="Utrecht"/>
    <x v="0"/>
  </r>
  <r>
    <x v="0"/>
    <x v="1"/>
    <n v="400"/>
    <s v="vrije slag"/>
    <x v="1"/>
    <n v="2002"/>
    <s v="&gt;= 18 jaar"/>
    <d v="1899-12-30T00:05:50"/>
    <x v="9"/>
    <d v="2020-03-01T00:00:00"/>
    <s v="Alkmaar"/>
    <x v="1"/>
  </r>
  <r>
    <x v="0"/>
    <x v="1"/>
    <n v="800"/>
    <s v="vrije slag"/>
    <x v="1"/>
    <n v="2002"/>
    <s v="&gt;= 18 jaar"/>
    <d v="1899-12-30T00:11:47"/>
    <x v="9"/>
    <d v="2020-03-01T00:00:00"/>
    <s v="Alkmaar"/>
    <x v="1"/>
  </r>
  <r>
    <x v="0"/>
    <x v="1"/>
    <n v="100"/>
    <s v="vrije slag"/>
    <x v="0"/>
    <n v="2005"/>
    <s v="15 jaar"/>
    <d v="1899-12-30T00:01:15"/>
    <x v="2"/>
    <d v="2020-03-01T00:00:00"/>
    <s v="Alkmaar"/>
    <x v="0"/>
  </r>
  <r>
    <x v="0"/>
    <x v="1"/>
    <n v="200"/>
    <s v="vrije slag"/>
    <x v="0"/>
    <n v="2005"/>
    <s v="15 jaar"/>
    <d v="1899-12-30T00:02:37"/>
    <x v="2"/>
    <d v="2020-03-01T00:00:00"/>
    <s v="Alkmaar"/>
    <x v="1"/>
  </r>
  <r>
    <x v="0"/>
    <x v="1"/>
    <n v="400"/>
    <s v="vrije slag"/>
    <x v="0"/>
    <n v="2005"/>
    <s v="15 jaar"/>
    <d v="1899-12-30T00:05:22"/>
    <x v="2"/>
    <d v="2020-03-01T00:00:00"/>
    <s v="Alkmaar"/>
    <x v="1"/>
  </r>
  <r>
    <x v="0"/>
    <x v="1"/>
    <n v="800"/>
    <s v="vrije slag"/>
    <x v="0"/>
    <n v="2005"/>
    <s v="15 jaar"/>
    <d v="1899-12-30T00:10:55"/>
    <x v="2"/>
    <d v="2020-03-01T00:00:00"/>
    <s v="Alkmaar"/>
    <x v="1"/>
  </r>
  <r>
    <x v="0"/>
    <x v="1"/>
    <n v="1500"/>
    <s v="vrije slag"/>
    <x v="0"/>
    <n v="2005"/>
    <s v="15 jaar"/>
    <d v="1899-12-30T00:20:46"/>
    <x v="2"/>
    <d v="2020-03-01T00:00:00"/>
    <s v="Alkmaar"/>
    <x v="1"/>
  </r>
  <r>
    <x v="0"/>
    <x v="1"/>
    <n v="1500"/>
    <s v="vrije slag"/>
    <x v="1"/>
    <n v="2002"/>
    <s v="&gt;= 18 jaar"/>
    <d v="1899-12-30T00:22:00"/>
    <x v="9"/>
    <d v="2020-03-01T00:00:00"/>
    <s v="Alkmaar"/>
    <x v="1"/>
  </r>
  <r>
    <x v="0"/>
    <x v="1"/>
    <n v="400"/>
    <s v="wisselslag"/>
    <x v="0"/>
    <n v="2003"/>
    <s v="17 jaar"/>
    <d v="1899-12-30T00:05:23"/>
    <x v="17"/>
    <d v="2020-03-01T00:00:00"/>
    <s v="Alkmaar"/>
    <x v="1"/>
  </r>
  <r>
    <x v="0"/>
    <x v="1"/>
    <n v="400"/>
    <s v="vrije slag"/>
    <x v="1"/>
    <n v="2007"/>
    <s v="13 jaar"/>
    <d v="1899-12-30T00:05:19"/>
    <x v="8"/>
    <d v="2020-03-01T00:00:00"/>
    <s v="Alkmaar"/>
    <x v="1"/>
  </r>
  <r>
    <x v="0"/>
    <x v="1"/>
    <n v="800"/>
    <s v="vrije slag"/>
    <x v="1"/>
    <n v="2007"/>
    <s v="13 jaar"/>
    <d v="1899-12-30T00:10:50"/>
    <x v="8"/>
    <d v="2020-03-01T00:00:00"/>
    <s v="Alkmaar"/>
    <x v="1"/>
  </r>
  <r>
    <x v="0"/>
    <x v="1"/>
    <n v="1500"/>
    <s v="vrije slag"/>
    <x v="1"/>
    <n v="2007"/>
    <s v="13 jaar"/>
    <d v="1899-12-30T00:20:34"/>
    <x v="8"/>
    <d v="2020-03-01T00:00:00"/>
    <s v="Alkmaar"/>
    <x v="1"/>
  </r>
  <r>
    <x v="0"/>
    <x v="1"/>
    <n v="800"/>
    <s v="vrije slag"/>
    <x v="0"/>
    <n v="2007"/>
    <s v="13 jaar"/>
    <d v="1899-12-30T00:10:43"/>
    <x v="0"/>
    <d v="2020-03-01T00:00:00"/>
    <s v="Alkmaar"/>
    <x v="1"/>
  </r>
  <r>
    <x v="0"/>
    <x v="1"/>
    <n v="1500"/>
    <s v="vrije slag"/>
    <x v="0"/>
    <n v="2007"/>
    <s v="13 jaar"/>
    <d v="1899-12-30T00:20:14"/>
    <x v="0"/>
    <d v="2020-03-01T00:00:00"/>
    <s v="Alkmaar"/>
    <x v="1"/>
  </r>
  <r>
    <x v="0"/>
    <x v="1"/>
    <n v="100"/>
    <s v="vrije slag"/>
    <x v="0"/>
    <n v="2004"/>
    <s v="16 jaar"/>
    <d v="1899-12-30T00:01:06"/>
    <x v="3"/>
    <d v="2020-03-01T00:00:00"/>
    <s v="Alkmaar"/>
    <x v="0"/>
  </r>
  <r>
    <x v="0"/>
    <x v="1"/>
    <n v="200"/>
    <s v="vrije slag"/>
    <x v="0"/>
    <n v="2004"/>
    <s v="16 jaar"/>
    <d v="1899-12-30T00:02:18"/>
    <x v="3"/>
    <d v="2020-03-01T00:00:00"/>
    <s v="Alkmaar"/>
    <x v="1"/>
  </r>
  <r>
    <x v="0"/>
    <x v="1"/>
    <n v="400"/>
    <s v="vrije slag"/>
    <x v="0"/>
    <n v="2004"/>
    <s v="16 jaar"/>
    <d v="1899-12-30T00:04:44"/>
    <x v="3"/>
    <d v="2020-03-01T00:00:00"/>
    <s v="Alkmaar"/>
    <x v="1"/>
  </r>
  <r>
    <x v="0"/>
    <x v="1"/>
    <n v="800"/>
    <s v="vrije slag"/>
    <x v="0"/>
    <n v="2004"/>
    <s v="16 jaar"/>
    <d v="1899-12-30T00:09:46"/>
    <x v="3"/>
    <d v="2020-03-01T00:00:00"/>
    <s v="Alkmaar"/>
    <x v="1"/>
  </r>
  <r>
    <x v="0"/>
    <x v="1"/>
    <n v="1500"/>
    <s v="vrije slag"/>
    <x v="0"/>
    <n v="2004"/>
    <s v="16 jaar"/>
    <d v="1899-12-30T00:18:44"/>
    <x v="3"/>
    <d v="2020-03-01T00:00:00"/>
    <s v="Alkmaar"/>
    <x v="1"/>
  </r>
  <r>
    <x v="0"/>
    <x v="1"/>
    <n v="2000"/>
    <s v="vrije slag"/>
    <x v="0"/>
    <n v="2004"/>
    <s v="16 jaar"/>
    <d v="1899-12-30T00:25:04"/>
    <x v="3"/>
    <d v="2020-03-01T00:00:00"/>
    <s v="Alkmaar"/>
    <x v="1"/>
  </r>
  <r>
    <x v="1"/>
    <x v="0"/>
    <n v="100"/>
    <s v="vrije slag"/>
    <x v="1"/>
    <n v="2007"/>
    <s v="13 jaar"/>
    <d v="1899-12-30T00:01:07"/>
    <x v="8"/>
    <d v="2020-09-20T00:00:00"/>
    <s v="Krommenie"/>
    <x v="1"/>
  </r>
  <r>
    <x v="1"/>
    <x v="0"/>
    <n v="50"/>
    <s v="vrije slag"/>
    <x v="0"/>
    <n v="2008"/>
    <s v="12 jaar"/>
    <d v="1899-12-30T00:00:32"/>
    <x v="19"/>
    <d v="2020-09-20T00:00:00"/>
    <s v="Krommenie"/>
    <x v="0"/>
  </r>
  <r>
    <x v="1"/>
    <x v="0"/>
    <n v="50"/>
    <s v="vrije slag"/>
    <x v="0"/>
    <n v="2006"/>
    <s v="14 jaar"/>
    <d v="1899-12-30T00:00:26"/>
    <x v="1"/>
    <d v="2020-09-20T00:00:00"/>
    <s v="Krommenie"/>
    <x v="1"/>
  </r>
  <r>
    <x v="1"/>
    <x v="0"/>
    <n v="50"/>
    <s v="vrije slag"/>
    <x v="0"/>
    <n v="2004"/>
    <s v="16 jaar"/>
    <d v="1899-12-30T00:00:26"/>
    <x v="3"/>
    <d v="2020-09-20T00:00:00"/>
    <s v="Krommenie"/>
    <x v="1"/>
  </r>
  <r>
    <x v="1"/>
    <x v="0"/>
    <n v="50"/>
    <s v="vrije slag"/>
    <x v="0"/>
    <n v="2003"/>
    <s v="17 jaar"/>
    <d v="1899-12-30T00:00:26"/>
    <x v="20"/>
    <d v="2020-09-20T00:00:00"/>
    <s v="Krommenie"/>
    <x v="1"/>
  </r>
  <r>
    <x v="1"/>
    <x v="0"/>
    <n v="50"/>
    <s v="vrije slag"/>
    <x v="0"/>
    <n v="2001"/>
    <s v="&gt;= 18 jaar"/>
    <d v="1899-12-30T00:00:26"/>
    <x v="14"/>
    <d v="2020-09-20T00:00:00"/>
    <s v="Krommenie"/>
    <x v="0"/>
  </r>
  <r>
    <x v="1"/>
    <x v="0"/>
    <n v="100"/>
    <s v="vrije slag"/>
    <x v="1"/>
    <n v="2006"/>
    <s v="14 jaar"/>
    <d v="1899-12-30T00:01:19"/>
    <x v="21"/>
    <d v="2020-09-20T00:00:00"/>
    <s v="Krommenie"/>
    <x v="0"/>
  </r>
  <r>
    <x v="1"/>
    <x v="0"/>
    <n v="100"/>
    <s v="vrije slag"/>
    <x v="1"/>
    <n v="2004"/>
    <s v="16 jaar"/>
    <d v="1899-12-30T00:01:04"/>
    <x v="22"/>
    <d v="2020-09-20T00:00:00"/>
    <s v="Krommenie"/>
    <x v="0"/>
  </r>
  <r>
    <x v="1"/>
    <x v="0"/>
    <n v="100"/>
    <s v="vrije slag"/>
    <x v="1"/>
    <n v="2005"/>
    <s v="15 jaar"/>
    <d v="1899-12-30T00:01:08"/>
    <x v="23"/>
    <d v="2020-09-20T00:00:00"/>
    <s v="Krommenie"/>
    <x v="0"/>
  </r>
  <r>
    <x v="1"/>
    <x v="0"/>
    <n v="200"/>
    <s v="rugslag"/>
    <x v="0"/>
    <n v="2004"/>
    <s v="16 jaar"/>
    <d v="1899-12-30T00:02:21"/>
    <x v="3"/>
    <d v="2020-09-20T00:00:00"/>
    <s v="Krommenie"/>
    <x v="1"/>
  </r>
  <r>
    <x v="1"/>
    <x v="0"/>
    <n v="200"/>
    <s v="rugslag"/>
    <x v="0"/>
    <n v="2003"/>
    <s v="17 jaar"/>
    <d v="1899-12-30T00:02:24"/>
    <x v="6"/>
    <d v="2020-09-20T00:00:00"/>
    <s v="Krommenie"/>
    <x v="0"/>
  </r>
  <r>
    <x v="1"/>
    <x v="0"/>
    <n v="50"/>
    <s v="schoolslag"/>
    <x v="1"/>
    <n v="2007"/>
    <s v="13 jaar"/>
    <d v="1899-12-30T00:00:40"/>
    <x v="24"/>
    <d v="2020-09-20T00:00:00"/>
    <s v="Krommenie"/>
    <x v="1"/>
  </r>
  <r>
    <x v="1"/>
    <x v="0"/>
    <n v="50"/>
    <s v="schoolslag"/>
    <x v="1"/>
    <n v="2006"/>
    <s v="14 jaar"/>
    <d v="1899-12-30T00:00:46"/>
    <x v="21"/>
    <d v="2020-09-20T00:00:00"/>
    <s v="Krommenie"/>
    <x v="0"/>
  </r>
  <r>
    <x v="1"/>
    <x v="0"/>
    <n v="50"/>
    <s v="schoolslag"/>
    <x v="1"/>
    <n v="2005"/>
    <s v="15 jaar"/>
    <d v="1899-12-30T00:00:39"/>
    <x v="23"/>
    <d v="2020-09-20T00:00:00"/>
    <s v="Krommenie"/>
    <x v="0"/>
  </r>
  <r>
    <x v="1"/>
    <x v="0"/>
    <n v="100"/>
    <s v="wisselslag"/>
    <x v="1"/>
    <n v="2007"/>
    <s v="13 jaar"/>
    <d v="1899-12-30T00:01:16"/>
    <x v="8"/>
    <d v="2020-09-20T00:00:00"/>
    <s v="Krommenie"/>
    <x v="1"/>
  </r>
  <r>
    <x v="1"/>
    <x v="0"/>
    <n v="100"/>
    <s v="wisselslag"/>
    <x v="1"/>
    <n v="2006"/>
    <s v="14 jaar"/>
    <d v="1899-12-30T00:01:32"/>
    <x v="21"/>
    <d v="2020-09-20T00:00:00"/>
    <s v="Krommenie"/>
    <x v="0"/>
  </r>
  <r>
    <x v="1"/>
    <x v="0"/>
    <n v="100"/>
    <s v="schoolslag"/>
    <x v="0"/>
    <n v="2006"/>
    <s v="14 jaar"/>
    <d v="1899-12-30T00:01:17"/>
    <x v="1"/>
    <d v="2020-09-20T00:00:00"/>
    <s v="Krommenie"/>
    <x v="1"/>
  </r>
  <r>
    <x v="1"/>
    <x v="0"/>
    <n v="100"/>
    <s v="schoolslag"/>
    <x v="0"/>
    <n v="2003"/>
    <s v="17 jaar"/>
    <d v="1899-12-30T00:01:14"/>
    <x v="20"/>
    <d v="2020-09-20T00:00:00"/>
    <s v="Krommenie"/>
    <x v="1"/>
  </r>
  <r>
    <x v="1"/>
    <x v="0"/>
    <n v="200"/>
    <s v="schoolslag"/>
    <x v="1"/>
    <n v="2007"/>
    <s v="13 jaar"/>
    <d v="1899-12-30T00:03:05"/>
    <x v="24"/>
    <d v="2020-09-20T00:00:00"/>
    <s v="Krommenie"/>
    <x v="1"/>
  </r>
  <r>
    <x v="1"/>
    <x v="0"/>
    <n v="200"/>
    <s v="schoolslag"/>
    <x v="1"/>
    <n v="2005"/>
    <s v="15 jaar"/>
    <d v="1899-12-30T00:03:06"/>
    <x v="23"/>
    <d v="2020-09-20T00:00:00"/>
    <s v="Krommenie"/>
    <x v="0"/>
  </r>
  <r>
    <x v="1"/>
    <x v="0"/>
    <n v="200"/>
    <s v="vrije slag"/>
    <x v="0"/>
    <n v="2006"/>
    <s v="14 jaar"/>
    <d v="1899-12-30T00:02:08"/>
    <x v="1"/>
    <d v="2020-09-20T00:00:00"/>
    <s v="Krommenie"/>
    <x v="1"/>
  </r>
  <r>
    <x v="1"/>
    <x v="0"/>
    <n v="200"/>
    <s v="vrije slag"/>
    <x v="0"/>
    <n v="2003"/>
    <s v="17 jaar"/>
    <d v="1899-12-30T00:02:08"/>
    <x v="20"/>
    <d v="2020-09-20T00:00:00"/>
    <s v="Krommenie"/>
    <x v="0"/>
  </r>
  <r>
    <x v="1"/>
    <x v="0"/>
    <n v="400"/>
    <s v="vrije slag"/>
    <x v="1"/>
    <n v="2007"/>
    <s v="13 jaar"/>
    <d v="1899-12-30T00:05:11"/>
    <x v="8"/>
    <d v="2020-09-20T00:00:00"/>
    <s v="Krommenie"/>
    <x v="0"/>
  </r>
  <r>
    <x v="1"/>
    <x v="0"/>
    <n v="400"/>
    <s v="vrije slag"/>
    <x v="1"/>
    <n v="2004"/>
    <s v="16 jaar"/>
    <d v="1899-12-30T00:05:03"/>
    <x v="22"/>
    <d v="2020-09-20T00:00:00"/>
    <s v="Krommenie"/>
    <x v="1"/>
  </r>
  <r>
    <x v="1"/>
    <x v="0"/>
    <n v="50"/>
    <s v="rugslag"/>
    <x v="0"/>
    <n v="2003"/>
    <s v="17 jaar"/>
    <d v="1899-12-30T00:00:32"/>
    <x v="20"/>
    <d v="2020-09-20T00:00:00"/>
    <s v="Krommenie"/>
    <x v="0"/>
  </r>
  <r>
    <x v="1"/>
    <x v="0"/>
    <n v="100"/>
    <s v="rugslag"/>
    <x v="1"/>
    <n v="2002"/>
    <s v="&gt;= 18 jaar"/>
    <d v="1899-12-30T00:01:19"/>
    <x v="9"/>
    <d v="2020-09-20T00:00:00"/>
    <s v="Krommenie"/>
    <x v="0"/>
  </r>
  <r>
    <x v="1"/>
    <x v="0"/>
    <n v="50"/>
    <s v="vlinderslag"/>
    <x v="0"/>
    <n v="2004"/>
    <s v="16 jaar"/>
    <d v="1899-12-30T00:00:28"/>
    <x v="3"/>
    <d v="2020-09-20T00:00:00"/>
    <s v="Krommenie"/>
    <x v="1"/>
  </r>
  <r>
    <x v="1"/>
    <x v="0"/>
    <n v="50"/>
    <s v="vlinderslag"/>
    <x v="0"/>
    <n v="2003"/>
    <s v="17 jaar"/>
    <d v="1899-12-30T00:00:28"/>
    <x v="17"/>
    <d v="2020-09-20T00:00:00"/>
    <s v="Krommenie"/>
    <x v="0"/>
  </r>
  <r>
    <x v="1"/>
    <x v="0"/>
    <n v="50"/>
    <s v="vlinderslag"/>
    <x v="0"/>
    <n v="2001"/>
    <s v="&gt;= 18 jaar"/>
    <d v="1899-12-30T00:00:30"/>
    <x v="14"/>
    <d v="2020-09-20T00:00:00"/>
    <s v="Krommenie"/>
    <x v="0"/>
  </r>
  <r>
    <x v="1"/>
    <x v="0"/>
    <n v="100"/>
    <s v="vlinderslag"/>
    <x v="1"/>
    <n v="2007"/>
    <s v="13 jaar"/>
    <d v="1899-12-30T00:01:13"/>
    <x v="8"/>
    <d v="2020-09-20T00:00:00"/>
    <s v="Krommenie"/>
    <x v="1"/>
  </r>
  <r>
    <x v="1"/>
    <x v="0"/>
    <n v="100"/>
    <s v="vlinderslag"/>
    <x v="1"/>
    <n v="2005"/>
    <s v="15 jaar"/>
    <d v="1899-12-30T00:01:22"/>
    <x v="23"/>
    <d v="2020-09-20T00:00:00"/>
    <s v="Krommenie"/>
    <x v="0"/>
  </r>
  <r>
    <x v="1"/>
    <x v="0"/>
    <n v="200"/>
    <s v="wisselslag"/>
    <x v="0"/>
    <n v="2006"/>
    <s v="14 jaar"/>
    <d v="1899-12-30T00:02:20"/>
    <x v="1"/>
    <d v="2020-09-20T00:00:00"/>
    <s v="Krommenie"/>
    <x v="1"/>
  </r>
  <r>
    <x v="1"/>
    <x v="0"/>
    <n v="200"/>
    <s v="wisselslag"/>
    <x v="0"/>
    <n v="2003"/>
    <s v="17 jaar"/>
    <d v="1899-12-30T00:02:27"/>
    <x v="17"/>
    <d v="2020-09-20T00:00:00"/>
    <s v="Krommenie"/>
    <x v="0"/>
  </r>
  <r>
    <x v="1"/>
    <x v="0"/>
    <n v="50"/>
    <s v="vrije slag"/>
    <x v="1"/>
    <n v="2007"/>
    <s v="13 jaar"/>
    <d v="1899-12-30T00:00:33"/>
    <x v="8"/>
    <d v="2020-09-20T00:00:00"/>
    <s v="Krommenie"/>
    <x v="1"/>
  </r>
  <r>
    <x v="1"/>
    <x v="0"/>
    <n v="200"/>
    <s v="vrije slag"/>
    <x v="1"/>
    <n v="2007"/>
    <s v="13 jaar"/>
    <d v="1899-12-30T00:02:33"/>
    <x v="8"/>
    <d v="2020-09-20T00:00:00"/>
    <s v="Krommenie"/>
    <x v="0"/>
  </r>
  <r>
    <x v="1"/>
    <x v="0"/>
    <n v="50"/>
    <s v="vlinderslag"/>
    <x v="1"/>
    <n v="2007"/>
    <s v="13 jaar"/>
    <d v="1899-12-30T00:00:35"/>
    <x v="8"/>
    <d v="2020-09-20T00:00:00"/>
    <s v="Krommenie"/>
    <x v="0"/>
  </r>
  <r>
    <x v="1"/>
    <x v="0"/>
    <n v="100"/>
    <s v="schoolslag"/>
    <x v="1"/>
    <n v="2007"/>
    <s v="13 jaar"/>
    <d v="1899-12-30T00:01:29"/>
    <x v="24"/>
    <d v="2020-09-20T00:00:00"/>
    <s v="Krommenie"/>
    <x v="1"/>
  </r>
  <r>
    <x v="1"/>
    <x v="0"/>
    <n v="100"/>
    <s v="vrije slag"/>
    <x v="0"/>
    <n v="2006"/>
    <s v="14 jaar"/>
    <d v="1899-12-30T00:01:01"/>
    <x v="1"/>
    <d v="2020-09-20T00:00:00"/>
    <s v="Krommenie"/>
    <x v="0"/>
  </r>
  <r>
    <x v="1"/>
    <x v="0"/>
    <n v="50"/>
    <s v="schoolslag"/>
    <x v="0"/>
    <n v="2006"/>
    <s v="14 jaar"/>
    <d v="1899-12-30T00:00:36"/>
    <x v="1"/>
    <d v="2020-09-20T00:00:00"/>
    <s v="Krommenie"/>
    <x v="1"/>
  </r>
  <r>
    <x v="1"/>
    <x v="0"/>
    <n v="50"/>
    <s v="vlinderslag"/>
    <x v="0"/>
    <n v="2006"/>
    <s v="14 jaar"/>
    <d v="1899-12-30T00:00:30"/>
    <x v="1"/>
    <d v="2020-09-20T00:00:00"/>
    <s v="Krommenie"/>
    <x v="1"/>
  </r>
  <r>
    <x v="1"/>
    <x v="0"/>
    <n v="50"/>
    <s v="vrije slag"/>
    <x v="1"/>
    <n v="2006"/>
    <s v="14 jaar"/>
    <d v="1899-12-30T00:00:36"/>
    <x v="21"/>
    <d v="2020-09-20T00:00:00"/>
    <s v="Krommenie"/>
    <x v="0"/>
  </r>
  <r>
    <x v="1"/>
    <x v="0"/>
    <n v="50"/>
    <s v="vrije slag"/>
    <x v="1"/>
    <n v="2005"/>
    <s v="15 jaar"/>
    <d v="1899-12-30T00:00:33"/>
    <x v="23"/>
    <d v="2020-09-20T00:00:00"/>
    <s v="Krommenie"/>
    <x v="0"/>
  </r>
  <r>
    <x v="1"/>
    <x v="0"/>
    <n v="100"/>
    <s v="schoolslag"/>
    <x v="1"/>
    <n v="2005"/>
    <s v="15 jaar"/>
    <d v="1899-12-30T00:01:28"/>
    <x v="23"/>
    <d v="2020-09-20T00:00:00"/>
    <s v="Krommenie"/>
    <x v="0"/>
  </r>
  <r>
    <x v="1"/>
    <x v="0"/>
    <n v="50"/>
    <s v="vlinderslag"/>
    <x v="1"/>
    <n v="2005"/>
    <s v="15 jaar"/>
    <d v="1899-12-30T00:00:37"/>
    <x v="23"/>
    <d v="2020-09-20T00:00:00"/>
    <s v="Krommenie"/>
    <x v="0"/>
  </r>
  <r>
    <x v="1"/>
    <x v="0"/>
    <n v="50"/>
    <s v="vrije slag"/>
    <x v="1"/>
    <n v="2004"/>
    <s v="16 jaar"/>
    <d v="1899-12-30T00:00:30"/>
    <x v="22"/>
    <d v="2020-09-20T00:00:00"/>
    <s v="Krommenie"/>
    <x v="0"/>
  </r>
  <r>
    <x v="1"/>
    <x v="0"/>
    <n v="200"/>
    <s v="vrije slag"/>
    <x v="1"/>
    <n v="2004"/>
    <s v="16 jaar"/>
    <d v="1899-12-30T00:02:26"/>
    <x v="22"/>
    <d v="2020-09-20T00:00:00"/>
    <s v="Krommenie"/>
    <x v="0"/>
  </r>
  <r>
    <x v="1"/>
    <x v="0"/>
    <n v="100"/>
    <s v="vrije slag"/>
    <x v="0"/>
    <n v="2003"/>
    <s v="17 jaar"/>
    <d v="1899-12-30T00:01:00"/>
    <x v="20"/>
    <d v="2020-09-20T00:00:00"/>
    <s v="Krommenie"/>
    <x v="0"/>
  </r>
  <r>
    <x v="1"/>
    <x v="0"/>
    <n v="50"/>
    <s v="schoolslag"/>
    <x v="0"/>
    <n v="2003"/>
    <s v="17 jaar"/>
    <d v="1899-12-30T00:00:34"/>
    <x v="20"/>
    <d v="2020-09-20T00:00:00"/>
    <s v="Krommenie"/>
    <x v="0"/>
  </r>
  <r>
    <x v="1"/>
    <x v="0"/>
    <n v="50"/>
    <s v="rugslag"/>
    <x v="1"/>
    <n v="2002"/>
    <s v="&gt;= 18 jaar"/>
    <d v="1899-12-30T00:00:39"/>
    <x v="9"/>
    <d v="2020-09-20T00:00:00"/>
    <s v="Krommenie"/>
    <x v="0"/>
  </r>
  <r>
    <x v="1"/>
    <x v="0"/>
    <n v="25"/>
    <s v="rugslag"/>
    <x v="0"/>
    <n v="2013"/>
    <s v="7 jaar"/>
    <d v="1899-12-30T00:00:34"/>
    <x v="25"/>
    <d v="2020-09-27T00:00:00"/>
    <s v="Krommenie"/>
    <x v="1"/>
  </r>
  <r>
    <x v="1"/>
    <x v="0"/>
    <n v="50"/>
    <s v="rugslag"/>
    <x v="0"/>
    <n v="2009"/>
    <s v="11 jaar"/>
    <d v="1899-12-30T00:00:46"/>
    <x v="26"/>
    <d v="2020-09-27T00:00:00"/>
    <s v="Krommenie"/>
    <x v="0"/>
  </r>
  <r>
    <x v="1"/>
    <x v="0"/>
    <n v="25"/>
    <s v="rugslag"/>
    <x v="1"/>
    <n v="2014"/>
    <s v="6 jaar"/>
    <d v="1899-12-30T00:00:40"/>
    <x v="27"/>
    <d v="2020-09-27T00:00:00"/>
    <s v="Krommenie"/>
    <x v="1"/>
  </r>
  <r>
    <x v="1"/>
    <x v="0"/>
    <n v="50"/>
    <s v="vrije slag"/>
    <x v="1"/>
    <n v="2011"/>
    <s v="9 jaar"/>
    <d v="1899-12-30T00:00:44"/>
    <x v="28"/>
    <d v="2020-09-27T00:00:00"/>
    <s v="Krommenie"/>
    <x v="0"/>
  </r>
  <r>
    <x v="1"/>
    <x v="0"/>
    <n v="100"/>
    <s v="vrije slag"/>
    <x v="1"/>
    <n v="2011"/>
    <s v="9 jaar"/>
    <d v="1899-12-30T00:01:33"/>
    <x v="28"/>
    <d v="2020-09-27T00:00:00"/>
    <s v="Krommenie"/>
    <x v="0"/>
  </r>
  <r>
    <x v="1"/>
    <x v="0"/>
    <n v="50"/>
    <s v="schoolslag"/>
    <x v="1"/>
    <n v="2011"/>
    <s v="9 jaar"/>
    <d v="1899-12-30T00:00:56"/>
    <x v="28"/>
    <d v="2020-09-27T00:00:00"/>
    <s v="Krommenie"/>
    <x v="0"/>
  </r>
  <r>
    <x v="1"/>
    <x v="0"/>
    <n v="25"/>
    <s v="rugslag"/>
    <x v="1"/>
    <n v="2013"/>
    <s v="7 jaar"/>
    <d v="1899-12-30T00:00:29"/>
    <x v="29"/>
    <d v="2020-09-27T00:00:00"/>
    <s v="Krommenie"/>
    <x v="1"/>
  </r>
  <r>
    <x v="1"/>
    <x v="0"/>
    <n v="25"/>
    <s v="schoolslag"/>
    <x v="0"/>
    <n v="2013"/>
    <s v="7 jaar"/>
    <d v="1899-12-30T00:00:36"/>
    <x v="25"/>
    <d v="2020-09-27T00:00:00"/>
    <s v="Krommenie"/>
    <x v="1"/>
  </r>
  <r>
    <x v="1"/>
    <x v="0"/>
    <n v="100"/>
    <s v="rugslag"/>
    <x v="0"/>
    <n v="2009"/>
    <s v="11 jaar"/>
    <d v="1899-12-30T00:01:40"/>
    <x v="26"/>
    <d v="2020-09-27T00:00:00"/>
    <s v="Krommenie"/>
    <x v="0"/>
  </r>
  <r>
    <x v="1"/>
    <x v="0"/>
    <n v="25"/>
    <s v="schoolslag"/>
    <x v="1"/>
    <n v="2014"/>
    <s v="6 jaar"/>
    <d v="1899-12-30T00:00:35"/>
    <x v="27"/>
    <d v="2020-09-27T00:00:00"/>
    <s v="Krommenie"/>
    <x v="1"/>
  </r>
  <r>
    <x v="1"/>
    <x v="0"/>
    <n v="100"/>
    <s v="schoolslag"/>
    <x v="1"/>
    <n v="2011"/>
    <s v="9 jaar"/>
    <d v="1899-12-30T00:01:56"/>
    <x v="28"/>
    <d v="2020-09-27T00:00:00"/>
    <s v="Krommenie"/>
    <x v="0"/>
  </r>
  <r>
    <x v="1"/>
    <x v="0"/>
    <n v="100"/>
    <s v="wisselslag"/>
    <x v="1"/>
    <n v="2011"/>
    <s v="9 jaar"/>
    <d v="1899-12-30T00:01:45"/>
    <x v="28"/>
    <d v="2020-09-27T00:00:00"/>
    <s v="Krommenie"/>
    <x v="0"/>
  </r>
  <r>
    <x v="1"/>
    <x v="0"/>
    <n v="25"/>
    <s v="schoolslag"/>
    <x v="1"/>
    <n v="2013"/>
    <s v="7 jaar"/>
    <d v="1899-12-30T00:00:43"/>
    <x v="29"/>
    <d v="2020-09-27T00:00:00"/>
    <s v="Krommenie"/>
    <x v="0"/>
  </r>
  <r>
    <x v="1"/>
    <x v="0"/>
    <s v="4x25"/>
    <s v="vrije slag"/>
    <x v="2"/>
    <n v="2000"/>
    <s v="&gt;= 18 jaar"/>
    <d v="1899-12-30T00:02:32"/>
    <x v="30"/>
    <d v="2020-09-27T00:00:00"/>
    <s v="Krommenie"/>
    <x v="1"/>
  </r>
  <r>
    <x v="1"/>
    <x v="0"/>
    <n v="50"/>
    <s v="vrije slag"/>
    <x v="0"/>
    <n v="2013"/>
    <s v="7 jaar"/>
    <d v="1899-12-30T00:01:26"/>
    <x v="31"/>
    <d v="2020-10-04T00:00:00"/>
    <s v="Almere"/>
    <x v="1"/>
  </r>
  <r>
    <x v="1"/>
    <x v="0"/>
    <n v="50"/>
    <s v="vrije slag"/>
    <x v="1"/>
    <n v="2013"/>
    <s v="7 jaar"/>
    <d v="1899-12-30T00:01:23"/>
    <x v="29"/>
    <d v="2020-10-04T00:00:00"/>
    <s v="Almere"/>
    <x v="0"/>
  </r>
  <r>
    <x v="1"/>
    <x v="0"/>
    <n v="25"/>
    <s v="schoolslag"/>
    <x v="1"/>
    <n v="2013"/>
    <s v="7 jaar"/>
    <d v="1899-12-30T00:00:34"/>
    <x v="29"/>
    <d v="2020-10-04T00:00:00"/>
    <s v="Almere"/>
    <x v="1"/>
  </r>
  <r>
    <x v="1"/>
    <x v="0"/>
    <n v="50"/>
    <s v="rugslag"/>
    <x v="1"/>
    <n v="2011"/>
    <s v="9 jaar"/>
    <d v="1899-12-30T00:00:45"/>
    <x v="28"/>
    <d v="2020-10-04T00:00:00"/>
    <s v="Almere"/>
    <x v="1"/>
  </r>
  <r>
    <x v="1"/>
    <x v="0"/>
    <n v="50"/>
    <s v="schoolslag"/>
    <x v="1"/>
    <n v="2011"/>
    <s v="9 jaar"/>
    <d v="1899-12-30T00:00:55"/>
    <x v="28"/>
    <d v="2020-10-04T00:00:00"/>
    <s v="Almere"/>
    <x v="0"/>
  </r>
  <r>
    <x v="1"/>
    <x v="0"/>
    <n v="100"/>
    <s v="schoolslag"/>
    <x v="1"/>
    <n v="2011"/>
    <s v="9 jaar"/>
    <d v="1899-12-30T00:01:56"/>
    <x v="28"/>
    <d v="2020-10-04T00:00:00"/>
    <s v="Almere"/>
    <x v="1"/>
  </r>
  <r>
    <x v="1"/>
    <x v="0"/>
    <n v="50"/>
    <s v="rugslag"/>
    <x v="0"/>
    <n v="2011"/>
    <s v="9 jaar"/>
    <d v="1899-12-30T00:00:57"/>
    <x v="32"/>
    <d v="2020-10-04T00:00:00"/>
    <s v="Almere"/>
    <x v="0"/>
  </r>
  <r>
    <x v="1"/>
    <x v="0"/>
    <n v="50"/>
    <s v="schoolslag"/>
    <x v="0"/>
    <n v="2011"/>
    <s v="9 jaar"/>
    <d v="1899-12-30T00:01:03"/>
    <x v="32"/>
    <d v="2020-10-04T00:00:00"/>
    <s v="Almere"/>
    <x v="0"/>
  </r>
  <r>
    <x v="1"/>
    <x v="0"/>
    <n v="100"/>
    <s v="schoolslag"/>
    <x v="0"/>
    <n v="2011"/>
    <s v="9 jaar"/>
    <d v="1899-12-30T00:02:18"/>
    <x v="32"/>
    <d v="2020-10-04T00:00:00"/>
    <s v="Almere"/>
    <x v="1"/>
  </r>
  <r>
    <x v="1"/>
    <x v="0"/>
    <n v="50"/>
    <s v="schoolslag"/>
    <x v="1"/>
    <n v="2010"/>
    <s v="10 jaar"/>
    <d v="1899-12-30T00:00:58"/>
    <x v="33"/>
    <d v="2020-10-04T00:00:00"/>
    <s v="Almere"/>
    <x v="0"/>
  </r>
  <r>
    <x v="1"/>
    <x v="0"/>
    <n v="100"/>
    <s v="schoolslag"/>
    <x v="1"/>
    <n v="2010"/>
    <s v="10 jaar"/>
    <d v="1899-12-30T00:02:00"/>
    <x v="33"/>
    <d v="2020-10-04T00:00:00"/>
    <s v="Almere"/>
    <x v="0"/>
  </r>
  <r>
    <x v="1"/>
    <x v="0"/>
    <n v="50"/>
    <s v="schoolslag"/>
    <x v="0"/>
    <n v="2009"/>
    <s v="11 jaar"/>
    <d v="1899-12-30T00:00:58"/>
    <x v="26"/>
    <d v="2020-10-04T00:00:00"/>
    <s v="Almere"/>
    <x v="0"/>
  </r>
  <r>
    <x v="1"/>
    <x v="0"/>
    <n v="100"/>
    <s v="schoolslag"/>
    <x v="0"/>
    <n v="2009"/>
    <s v="11 jaar"/>
    <d v="1899-12-30T00:02:04"/>
    <x v="26"/>
    <d v="2020-10-04T00:00:00"/>
    <s v="Almere"/>
    <x v="0"/>
  </r>
  <r>
    <x v="1"/>
    <x v="0"/>
    <n v="50"/>
    <s v="rugslag"/>
    <x v="0"/>
    <n v="2008"/>
    <s v="12 jaar"/>
    <d v="1899-12-30T00:00:36"/>
    <x v="19"/>
    <d v="2020-10-04T00:00:00"/>
    <s v="Almere"/>
    <x v="0"/>
  </r>
  <r>
    <x v="1"/>
    <x v="0"/>
    <n v="100"/>
    <s v="rugslag"/>
    <x v="1"/>
    <n v="2002"/>
    <s v="&gt;= 18 jaar"/>
    <d v="1899-12-30T00:01:17"/>
    <x v="9"/>
    <d v="2020-10-04T00:00:00"/>
    <s v="Almere"/>
    <x v="0"/>
  </r>
  <r>
    <x v="1"/>
    <x v="0"/>
    <s v="4x100"/>
    <s v="vrije slag"/>
    <x v="1"/>
    <n v="2000"/>
    <s v="&gt;= 18 jaar"/>
    <d v="1899-12-30T00:04:29"/>
    <x v="15"/>
    <d v="2020-10-04T00:00:00"/>
    <s v="Almere"/>
    <x v="0"/>
  </r>
  <r>
    <x v="1"/>
    <x v="0"/>
    <n v="50"/>
    <s v="vlinderslag"/>
    <x v="1"/>
    <n v="2007"/>
    <s v="13 jaar"/>
    <d v="1899-12-30T00:00:33"/>
    <x v="8"/>
    <d v="2020-10-04T00:00:00"/>
    <s v="Almere"/>
    <x v="1"/>
  </r>
  <r>
    <x v="1"/>
    <x v="0"/>
    <n v="50"/>
    <s v="rugslag"/>
    <x v="1"/>
    <n v="2002"/>
    <s v="&gt;= 18 jaar"/>
    <d v="1899-12-30T00:00:38"/>
    <x v="9"/>
    <d v="2020-10-04T00:00:00"/>
    <s v="Almere"/>
    <x v="0"/>
  </r>
  <r>
    <x v="1"/>
    <x v="0"/>
    <n v="100"/>
    <s v="vrije slag"/>
    <x v="0"/>
    <n v="2006"/>
    <s v="14 jaar"/>
    <d v="1899-12-30T00:00:58"/>
    <x v="1"/>
    <d v="2020-10-04T00:00:00"/>
    <s v="Almere"/>
    <x v="1"/>
  </r>
  <r>
    <x v="1"/>
    <x v="0"/>
    <n v="50"/>
    <s v="vlinderslag"/>
    <x v="0"/>
    <n v="2006"/>
    <s v="14 jaar"/>
    <d v="1899-12-30T00:00:28"/>
    <x v="1"/>
    <d v="2020-10-04T00:00:00"/>
    <s v="Almere"/>
    <x v="1"/>
  </r>
  <r>
    <x v="1"/>
    <x v="0"/>
    <n v="50"/>
    <s v="vlinderslag"/>
    <x v="1"/>
    <n v="2006"/>
    <s v="14 jaar"/>
    <d v="1899-12-30T00:00:43"/>
    <x v="21"/>
    <d v="2020-10-04T00:00:00"/>
    <s v="Almere"/>
    <x v="0"/>
  </r>
  <r>
    <x v="1"/>
    <x v="0"/>
    <n v="200"/>
    <s v="vrije slag"/>
    <x v="1"/>
    <n v="2005"/>
    <s v="15 jaar"/>
    <d v="1899-12-30T00:02:30"/>
    <x v="23"/>
    <d v="2020-10-04T00:00:00"/>
    <s v="Almere"/>
    <x v="0"/>
  </r>
  <r>
    <x v="1"/>
    <x v="0"/>
    <n v="50"/>
    <s v="schoolslag"/>
    <x v="1"/>
    <n v="2005"/>
    <s v="15 jaar"/>
    <d v="1899-12-30T00:00:39"/>
    <x v="23"/>
    <d v="2020-10-04T00:00:00"/>
    <s v="Almere"/>
    <x v="0"/>
  </r>
  <r>
    <x v="1"/>
    <x v="0"/>
    <n v="200"/>
    <s v="vrije slag"/>
    <x v="1"/>
    <n v="2004"/>
    <s v="16 jaar"/>
    <d v="1899-12-30T00:02:21"/>
    <x v="22"/>
    <d v="2020-10-04T00:00:00"/>
    <s v="Almere"/>
    <x v="0"/>
  </r>
  <r>
    <x v="1"/>
    <x v="0"/>
    <n v="50"/>
    <s v="schoolslag"/>
    <x v="1"/>
    <n v="2004"/>
    <s v="16 jaar"/>
    <d v="1899-12-30T00:00:40"/>
    <x v="22"/>
    <d v="2020-10-04T00:00:00"/>
    <s v="Almere"/>
    <x v="0"/>
  </r>
  <r>
    <x v="1"/>
    <x v="0"/>
    <n v="200"/>
    <s v="vrije slag"/>
    <x v="0"/>
    <n v="2004"/>
    <s v="16 jaar"/>
    <d v="1899-12-30T00:02:05"/>
    <x v="3"/>
    <d v="2020-10-04T00:00:00"/>
    <s v="Almere"/>
    <x v="1"/>
  </r>
  <r>
    <x v="1"/>
    <x v="0"/>
    <n v="50"/>
    <s v="schoolslag"/>
    <x v="0"/>
    <n v="2004"/>
    <s v="16 jaar"/>
    <d v="1899-12-30T00:00:34"/>
    <x v="3"/>
    <d v="2020-10-04T00:00:00"/>
    <s v="Almere"/>
    <x v="1"/>
  </r>
  <r>
    <x v="1"/>
    <x v="0"/>
    <n v="100"/>
    <s v="vrije slag"/>
    <x v="0"/>
    <n v="2003"/>
    <s v="17 jaar"/>
    <d v="1899-12-30T00:00:59"/>
    <x v="20"/>
    <d v="2020-10-04T00:00:00"/>
    <s v="Almere"/>
    <x v="0"/>
  </r>
  <r>
    <x v="1"/>
    <x v="0"/>
    <n v="200"/>
    <s v="vrije slag"/>
    <x v="0"/>
    <n v="2003"/>
    <s v="17 jaar"/>
    <d v="1899-12-30T00:02:05"/>
    <x v="20"/>
    <d v="2020-10-04T00:00:00"/>
    <s v="Almere"/>
    <x v="0"/>
  </r>
  <r>
    <x v="1"/>
    <x v="0"/>
    <n v="50"/>
    <s v="schoolslag"/>
    <x v="0"/>
    <n v="2003"/>
    <s v="17 jaar"/>
    <d v="1899-12-30T00:00:33"/>
    <x v="20"/>
    <d v="2020-10-04T00:00:00"/>
    <s v="Almere"/>
    <x v="1"/>
  </r>
  <r>
    <x v="1"/>
    <x v="0"/>
    <n v="100"/>
    <s v="rugslag"/>
    <x v="0"/>
    <n v="2003"/>
    <s v="17 jaar"/>
    <d v="1899-12-30T00:01:07"/>
    <x v="17"/>
    <d v="2020-10-04T00:00:00"/>
    <s v="Almere"/>
    <x v="0"/>
  </r>
  <r>
    <x v="1"/>
    <x v="0"/>
    <n v="50"/>
    <s v="vrije slag"/>
    <x v="0"/>
    <n v="2001"/>
    <s v="&gt;= 18 jaar"/>
    <d v="1899-12-30T00:00:26"/>
    <x v="14"/>
    <d v="2020-10-04T00:00:00"/>
    <s v="Almere"/>
    <x v="0"/>
  </r>
  <r>
    <x v="1"/>
    <x v="0"/>
    <n v="100"/>
    <s v="rugslag"/>
    <x v="0"/>
    <n v="2001"/>
    <s v="&gt;= 18 jaar"/>
    <d v="1899-12-30T00:01:09"/>
    <x v="14"/>
    <d v="2020-10-04T00:00:00"/>
    <s v="Almere"/>
    <x v="0"/>
  </r>
  <r>
    <x v="1"/>
    <x v="0"/>
    <n v="50"/>
    <s v="vrije slag"/>
    <x v="1"/>
    <n v="2002"/>
    <s v="&gt;= 18 jaar"/>
    <d v="1899-12-30T00:00:31"/>
    <x v="9"/>
    <d v="2020-10-04T00:00:00"/>
    <s v="Almere"/>
    <x v="0"/>
  </r>
  <r>
    <x v="1"/>
    <x v="0"/>
    <n v="200"/>
    <s v="vrije slag"/>
    <x v="1"/>
    <n v="2011"/>
    <s v="9 jaar"/>
    <d v="1899-12-30T00:03:31"/>
    <x v="28"/>
    <d v="2020-10-11T00:00:00"/>
    <s v="Alkmaar"/>
    <x v="1"/>
  </r>
  <r>
    <x v="1"/>
    <x v="0"/>
    <n v="800"/>
    <s v="vrije slag"/>
    <x v="0"/>
    <n v="2007"/>
    <s v="13 jaar"/>
    <d v="1899-12-30T00:09:57"/>
    <x v="0"/>
    <d v="2020-10-11T00:00:00"/>
    <s v="Alkmaar"/>
    <x v="1"/>
  </r>
  <r>
    <x v="1"/>
    <x v="0"/>
    <n v="200"/>
    <s v="vrije slag"/>
    <x v="1"/>
    <n v="2007"/>
    <s v="13 jaar"/>
    <d v="1899-12-30T00:02:30"/>
    <x v="8"/>
    <d v="2020-10-11T00:00:00"/>
    <s v="Alkmaar"/>
    <x v="1"/>
  </r>
  <r>
    <x v="1"/>
    <x v="0"/>
    <n v="400"/>
    <s v="vrije slag"/>
    <x v="1"/>
    <n v="2007"/>
    <s v="13 jaar"/>
    <d v="1899-12-30T00:05:07"/>
    <x v="8"/>
    <d v="2020-10-11T00:00:00"/>
    <s v="Alkmaar"/>
    <x v="1"/>
  </r>
  <r>
    <x v="1"/>
    <x v="0"/>
    <n v="800"/>
    <s v="vrije slag"/>
    <x v="1"/>
    <n v="2007"/>
    <s v="13 jaar"/>
    <d v="1899-12-30T00:10:20"/>
    <x v="8"/>
    <d v="2020-10-11T00:00:00"/>
    <s v="Alkmaar"/>
    <x v="1"/>
  </r>
  <r>
    <x v="1"/>
    <x v="0"/>
    <n v="400"/>
    <s v="vrije slag"/>
    <x v="1"/>
    <n v="2005"/>
    <s v="15 jaar"/>
    <d v="1899-12-30T00:05:29"/>
    <x v="23"/>
    <d v="2020-10-11T00:00:00"/>
    <s v="Alkmaar"/>
    <x v="0"/>
  </r>
  <r>
    <x v="1"/>
    <x v="0"/>
    <n v="800"/>
    <s v="vrije slag"/>
    <x v="1"/>
    <n v="2005"/>
    <s v="15 jaar"/>
    <d v="1899-12-30T00:11:17"/>
    <x v="23"/>
    <d v="2020-10-11T00:00:00"/>
    <s v="Alkmaar"/>
    <x v="0"/>
  </r>
  <r>
    <x v="1"/>
    <x v="0"/>
    <n v="1500"/>
    <s v="vrije slag"/>
    <x v="1"/>
    <n v="2005"/>
    <s v="15 jaar"/>
    <d v="1899-12-30T00:21:23"/>
    <x v="23"/>
    <d v="2020-10-11T00:00:00"/>
    <s v="Alkmaar"/>
    <x v="1"/>
  </r>
  <r>
    <x v="1"/>
    <x v="0"/>
    <n v="800"/>
    <s v="vrije slag"/>
    <x v="1"/>
    <n v="2004"/>
    <s v="16 jaar"/>
    <d v="1899-12-30T00:10:43"/>
    <x v="22"/>
    <d v="2020-10-11T00:00:00"/>
    <s v="Alkmaar"/>
    <x v="1"/>
  </r>
  <r>
    <x v="1"/>
    <x v="0"/>
    <n v="1500"/>
    <s v="vrije slag"/>
    <x v="1"/>
    <n v="2004"/>
    <s v="16 jaar"/>
    <d v="1899-12-30T00:20:26"/>
    <x v="22"/>
    <d v="2020-10-11T00:00:00"/>
    <s v="Alkmaar"/>
    <x v="1"/>
  </r>
  <r>
    <x v="1"/>
    <x v="0"/>
    <n v="400"/>
    <s v="vrije slag"/>
    <x v="0"/>
    <n v="2004"/>
    <s v="16 jaar"/>
    <d v="1899-12-30T00:04:29"/>
    <x v="3"/>
    <d v="2020-10-11T00:00:00"/>
    <s v="Alkmaar"/>
    <x v="1"/>
  </r>
  <r>
    <x v="1"/>
    <x v="0"/>
    <n v="800"/>
    <s v="vrije slag"/>
    <x v="0"/>
    <n v="2004"/>
    <s v="16 jaar"/>
    <d v="1899-12-30T00:09:13"/>
    <x v="3"/>
    <d v="2020-10-11T00:00:00"/>
    <s v="Alkmaar"/>
    <x v="1"/>
  </r>
  <r>
    <x v="1"/>
    <x v="0"/>
    <n v="1500"/>
    <s v="vrije slag"/>
    <x v="0"/>
    <n v="2004"/>
    <s v="16 jaar"/>
    <d v="1899-12-30T00:17:39"/>
    <x v="3"/>
    <d v="2020-10-11T00:00:00"/>
    <s v="Alkmaar"/>
    <x v="1"/>
  </r>
  <r>
    <x v="1"/>
    <x v="0"/>
    <n v="400"/>
    <s v="vrije slag"/>
    <x v="0"/>
    <n v="2003"/>
    <s v="17 jaar"/>
    <d v="1899-12-30T00:04:43"/>
    <x v="6"/>
    <d v="2020-10-11T00:00:00"/>
    <s v="Alkmaar"/>
    <x v="0"/>
  </r>
  <r>
    <x v="1"/>
    <x v="0"/>
    <n v="1500"/>
    <s v="vrije slag"/>
    <x v="0"/>
    <n v="2003"/>
    <s v="17 jaar"/>
    <d v="1899-12-30T00:18:23"/>
    <x v="6"/>
    <d v="2020-10-11T00:00:00"/>
    <s v="Alkmaar"/>
    <x v="1"/>
  </r>
  <r>
    <x v="1"/>
    <x v="0"/>
    <n v="200"/>
    <s v="wisselslag"/>
    <x v="0"/>
    <n v="2003"/>
    <s v="17 jaar"/>
    <d v="1899-12-30T00:02:22"/>
    <x v="20"/>
    <d v="2020-10-11T00:00:00"/>
    <s v="Alkmaar"/>
    <x v="1"/>
  </r>
  <r>
    <x v="1"/>
    <x v="0"/>
    <n v="800"/>
    <s v="vrije slag"/>
    <x v="0"/>
    <n v="2003"/>
    <s v="17 jaar"/>
    <d v="1899-12-30T00:09:34"/>
    <x v="17"/>
    <d v="2020-10-11T00:00:00"/>
    <s v="Alkmaar"/>
    <x v="1"/>
  </r>
  <r>
    <x v="1"/>
    <x v="0"/>
    <n v="50"/>
    <s v="vlinderslag"/>
    <x v="1"/>
    <n v="2007"/>
    <s v="14 jaar"/>
    <d v="1899-12-30T00:00:31"/>
    <x v="8"/>
    <d v="2021-07-03T00:00:00"/>
    <s v="Heerenveen"/>
    <x v="1"/>
  </r>
  <r>
    <x v="1"/>
    <x v="0"/>
    <n v="100"/>
    <s v="vlinderslag"/>
    <x v="1"/>
    <n v="2007"/>
    <s v="14 jaar"/>
    <d v="1899-12-30T00:01:13"/>
    <x v="8"/>
    <d v="2021-07-03T00:00:00"/>
    <s v="Heerenveen"/>
    <x v="0"/>
  </r>
  <r>
    <x v="1"/>
    <x v="0"/>
    <n v="200"/>
    <s v="vlinderslag"/>
    <x v="1"/>
    <n v="2007"/>
    <s v="14 jaar"/>
    <d v="1899-12-30T00:02:40"/>
    <x v="8"/>
    <d v="2021-07-03T00:00:00"/>
    <s v="Heerenveen"/>
    <x v="0"/>
  </r>
  <r>
    <x v="1"/>
    <x v="0"/>
    <n v="400"/>
    <s v="wisselslag"/>
    <x v="1"/>
    <n v="2007"/>
    <s v="14 jaar"/>
    <d v="1899-12-30T00:05:34"/>
    <x v="8"/>
    <d v="2021-07-03T00:00:00"/>
    <s v="Heerenveen"/>
    <x v="0"/>
  </r>
  <r>
    <x v="1"/>
    <x v="0"/>
    <n v="50"/>
    <s v="vrije slag"/>
    <x v="1"/>
    <n v="2007"/>
    <s v="14 jaar"/>
    <d v="1899-12-30T00:00:35"/>
    <x v="24"/>
    <d v="2021-07-03T00:00:00"/>
    <s v="Heerenveen"/>
    <x v="0"/>
  </r>
  <r>
    <x v="1"/>
    <x v="0"/>
    <n v="100"/>
    <s v="vrije slag"/>
    <x v="1"/>
    <n v="2007"/>
    <s v="14 jaar"/>
    <d v="1899-12-30T00:01:15"/>
    <x v="24"/>
    <d v="2021-07-03T00:00:00"/>
    <s v="Heerenveen"/>
    <x v="0"/>
  </r>
  <r>
    <x v="1"/>
    <x v="0"/>
    <n v="200"/>
    <s v="vrije slag"/>
    <x v="1"/>
    <n v="2007"/>
    <s v="14 jaar"/>
    <d v="1899-12-30T00:02:37"/>
    <x v="24"/>
    <d v="2021-07-03T00:00:00"/>
    <s v="Heerenveen"/>
    <x v="0"/>
  </r>
  <r>
    <x v="1"/>
    <x v="0"/>
    <n v="50"/>
    <s v="rugslag"/>
    <x v="1"/>
    <n v="2007"/>
    <s v="14 jaar"/>
    <d v="1899-12-30T00:00:37"/>
    <x v="24"/>
    <d v="2021-07-03T00:00:00"/>
    <s v="Heerenveen"/>
    <x v="0"/>
  </r>
  <r>
    <x v="1"/>
    <x v="0"/>
    <n v="100"/>
    <s v="rugslag"/>
    <x v="1"/>
    <n v="2007"/>
    <s v="14 jaar"/>
    <d v="1899-12-30T00:01:18"/>
    <x v="24"/>
    <d v="2021-07-03T00:00:00"/>
    <s v="Heerenveen"/>
    <x v="0"/>
  </r>
  <r>
    <x v="1"/>
    <x v="0"/>
    <n v="50"/>
    <s v="schoolslag"/>
    <x v="1"/>
    <n v="2007"/>
    <s v="14 jaar"/>
    <d v="1899-12-30T00:00:39"/>
    <x v="24"/>
    <d v="2021-07-03T00:00:00"/>
    <s v="Heerenveen"/>
    <x v="0"/>
  </r>
  <r>
    <x v="1"/>
    <x v="0"/>
    <n v="100"/>
    <s v="schoolslag"/>
    <x v="1"/>
    <n v="2007"/>
    <s v="14 jaar"/>
    <d v="1899-12-30T00:01:24"/>
    <x v="24"/>
    <d v="2021-07-03T00:00:00"/>
    <s v="Heerenveen"/>
    <x v="0"/>
  </r>
  <r>
    <x v="1"/>
    <x v="0"/>
    <n v="200"/>
    <s v="wisselslag"/>
    <x v="1"/>
    <n v="2007"/>
    <s v="14 jaar"/>
    <d v="1899-12-30T00:02:48"/>
    <x v="24"/>
    <d v="2021-07-03T00:00:00"/>
    <s v="Heerenveen"/>
    <x v="0"/>
  </r>
  <r>
    <x v="1"/>
    <x v="0"/>
    <n v="50"/>
    <s v="rugslag"/>
    <x v="1"/>
    <n v="2006"/>
    <s v="15 jaar"/>
    <d v="1899-12-30T00:00:41"/>
    <x v="21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100"/>
    <s v="schoolslag"/>
    <x v="1"/>
    <n v="2005"/>
    <s v="16 jaar"/>
    <d v="1899-12-30T00:01:23"/>
    <x v="23"/>
    <d v="2021-07-03T00:00:00"/>
    <s v="Heerenveen"/>
    <x v="0"/>
  </r>
  <r>
    <x v="1"/>
    <x v="0"/>
    <n v="50"/>
    <s v="vlinderslag"/>
    <x v="1"/>
    <n v="2005"/>
    <s v="16 jaar"/>
    <d v="1899-12-30T00:00:35"/>
    <x v="23"/>
    <d v="2021-07-03T00:00:00"/>
    <s v="Heerenveen"/>
    <x v="0"/>
  </r>
  <r>
    <x v="1"/>
    <x v="0"/>
    <n v="200"/>
    <s v="wisselslag"/>
    <x v="1"/>
    <n v="2005"/>
    <s v="16 jaar"/>
    <d v="1899-12-30T00:02:44"/>
    <x v="23"/>
    <d v="2021-07-03T00:00:00"/>
    <s v="Heerenveen"/>
    <x v="0"/>
  </r>
  <r>
    <x v="1"/>
    <x v="0"/>
    <n v="50"/>
    <s v="rugslag"/>
    <x v="0"/>
    <n v="2004"/>
    <s v="17 jaar"/>
    <d v="1899-12-30T00:00:31"/>
    <x v="3"/>
    <d v="2021-07-03T00:00:00"/>
    <s v="Heerenveen"/>
    <x v="0"/>
  </r>
  <r>
    <x v="1"/>
    <x v="0"/>
    <n v="100"/>
    <s v="rugslag"/>
    <x v="0"/>
    <n v="2004"/>
    <s v="17 jaar"/>
    <d v="1899-12-30T00:01:06"/>
    <x v="3"/>
    <d v="2021-07-03T00:00:00"/>
    <s v="Heerenveen"/>
    <x v="0"/>
  </r>
  <r>
    <x v="1"/>
    <x v="0"/>
    <n v="200"/>
    <s v="rugslag"/>
    <x v="0"/>
    <n v="2004"/>
    <s v="17 jaar"/>
    <d v="1899-12-30T00:02:21"/>
    <x v="3"/>
    <d v="2021-07-03T00:00:00"/>
    <s v="Heerenveen"/>
    <x v="0"/>
  </r>
  <r>
    <x v="1"/>
    <x v="0"/>
    <n v="25"/>
    <s v="vrije slag"/>
    <x v="1"/>
    <n v="2014"/>
    <s v="7 jaar"/>
    <d v="1899-12-30T00:00:35"/>
    <x v="34"/>
    <d v="2021-07-04T00:00:00"/>
    <s v="Laren"/>
    <x v="0"/>
  </r>
  <r>
    <x v="1"/>
    <x v="0"/>
    <n v="25"/>
    <s v="vrije slag"/>
    <x v="1"/>
    <n v="2013"/>
    <s v="8 jaar"/>
    <d v="1899-12-30T00:00:38"/>
    <x v="35"/>
    <d v="2021-07-04T00:00:00"/>
    <s v="Laren"/>
    <x v="0"/>
  </r>
  <r>
    <x v="1"/>
    <x v="0"/>
    <n v="25"/>
    <s v="rugslag"/>
    <x v="1"/>
    <n v="2013"/>
    <s v="8 jaar"/>
    <d v="1899-12-30T00:00:35"/>
    <x v="35"/>
    <d v="2021-07-04T00:00:00"/>
    <s v="Laren"/>
    <x v="0"/>
  </r>
  <r>
    <x v="1"/>
    <x v="0"/>
    <n v="25"/>
    <s v="schoolslag"/>
    <x v="1"/>
    <n v="2013"/>
    <s v="8 jaar"/>
    <d v="1899-12-30T00:00:39"/>
    <x v="35"/>
    <d v="2021-07-04T00:00:00"/>
    <s v="Laren"/>
    <x v="0"/>
  </r>
  <r>
    <x v="1"/>
    <x v="0"/>
    <n v="50"/>
    <s v="vrije slag"/>
    <x v="0"/>
    <n v="2011"/>
    <s v="10 jaar"/>
    <d v="1899-12-30T00:00:50"/>
    <x v="32"/>
    <d v="2021-07-04T00:00:00"/>
    <s v="Laren"/>
    <x v="0"/>
  </r>
  <r>
    <x v="1"/>
    <x v="0"/>
    <n v="100"/>
    <s v="vrije slag"/>
    <x v="0"/>
    <n v="2011"/>
    <s v="10 jaar"/>
    <d v="1899-12-30T00:01:47"/>
    <x v="32"/>
    <d v="2021-07-04T00:00:00"/>
    <s v="Laren"/>
    <x v="0"/>
  </r>
  <r>
    <x v="1"/>
    <x v="0"/>
    <n v="50"/>
    <s v="rugslag"/>
    <x v="0"/>
    <n v="2011"/>
    <s v="10 jaar"/>
    <d v="1899-12-30T00:00:53"/>
    <x v="32"/>
    <d v="2021-07-04T00:00:00"/>
    <s v="Laren"/>
    <x v="0"/>
  </r>
  <r>
    <x v="1"/>
    <x v="0"/>
    <n v="50"/>
    <s v="schoolslag"/>
    <x v="0"/>
    <n v="2011"/>
    <s v="10 jaar"/>
    <d v="1899-12-30T00:00:58"/>
    <x v="32"/>
    <d v="2021-07-04T00:00:00"/>
    <s v="Laren"/>
    <x v="0"/>
  </r>
  <r>
    <x v="1"/>
    <x v="0"/>
    <n v="100"/>
    <s v="schoolslag"/>
    <x v="0"/>
    <n v="2011"/>
    <s v="10 jaar"/>
    <d v="1899-12-30T00:02:03"/>
    <x v="32"/>
    <d v="2021-07-04T00:00:00"/>
    <s v="Laren"/>
    <x v="0"/>
  </r>
  <r>
    <x v="1"/>
    <x v="0"/>
    <n v="25"/>
    <s v="vlinderslag"/>
    <x v="0"/>
    <n v="2009"/>
    <s v="12 jaar"/>
    <d v="1899-12-30T00:00:20"/>
    <x v="26"/>
    <d v="2021-07-04T00:00:00"/>
    <s v="Laren"/>
    <x v="1"/>
  </r>
  <r>
    <x v="1"/>
    <x v="0"/>
    <n v="50"/>
    <s v="rugslag"/>
    <x v="1"/>
    <n v="2007"/>
    <s v="14 jaar"/>
    <d v="1899-12-30T00:00:36"/>
    <x v="8"/>
    <d v="2021-07-04T00:00:00"/>
    <s v="Laren"/>
    <x v="0"/>
  </r>
  <r>
    <x v="1"/>
    <x v="0"/>
    <n v="100"/>
    <s v="rugslag"/>
    <x v="1"/>
    <n v="2007"/>
    <s v="14 jaar"/>
    <d v="1899-12-30T00:01:15"/>
    <x v="8"/>
    <d v="2021-07-04T00:00:00"/>
    <s v="Laren"/>
    <x v="0"/>
  </r>
  <r>
    <x v="1"/>
    <x v="0"/>
    <n v="200"/>
    <s v="rugslag"/>
    <x v="1"/>
    <n v="2007"/>
    <s v="14 jaar"/>
    <d v="1899-12-30T00:02:34"/>
    <x v="8"/>
    <d v="2021-07-04T00:00:00"/>
    <s v="Laren"/>
    <x v="0"/>
  </r>
  <r>
    <x v="1"/>
    <x v="0"/>
    <n v="200"/>
    <s v="wisselslag"/>
    <x v="1"/>
    <n v="2007"/>
    <s v="14 jaar"/>
    <d v="1899-12-30T00:02:38"/>
    <x v="8"/>
    <d v="2021-07-04T00:00:00"/>
    <s v="Laren"/>
    <x v="0"/>
  </r>
  <r>
    <x v="1"/>
    <x v="0"/>
    <n v="50"/>
    <s v="vrije slag"/>
    <x v="1"/>
    <n v="2007"/>
    <s v="14 jaar"/>
    <d v="1899-12-30T00:00:33"/>
    <x v="24"/>
    <d v="2021-07-04T00:00:00"/>
    <s v="Laren"/>
    <x v="0"/>
  </r>
  <r>
    <x v="1"/>
    <x v="0"/>
    <n v="100"/>
    <s v="vrije slag"/>
    <x v="1"/>
    <n v="2007"/>
    <s v="14 jaar"/>
    <d v="1899-12-30T00:01:09"/>
    <x v="24"/>
    <d v="2021-07-04T00:00:00"/>
    <s v="Laren"/>
    <x v="0"/>
  </r>
  <r>
    <x v="1"/>
    <x v="0"/>
    <n v="50"/>
    <s v="schoolslag"/>
    <x v="1"/>
    <n v="2007"/>
    <s v="14 jaar"/>
    <d v="1899-12-30T00:00:39"/>
    <x v="24"/>
    <d v="2021-07-04T00:00:00"/>
    <s v="Laren"/>
    <x v="0"/>
  </r>
  <r>
    <x v="1"/>
    <x v="0"/>
    <n v="100"/>
    <s v="schoolslag"/>
    <x v="1"/>
    <n v="2007"/>
    <s v="14 jaar"/>
    <d v="1899-12-30T00:01:23"/>
    <x v="24"/>
    <d v="2021-07-04T00:00:00"/>
    <s v="Laren"/>
    <x v="0"/>
  </r>
  <r>
    <x v="1"/>
    <x v="0"/>
    <n v="100"/>
    <s v="wisselslag"/>
    <x v="0"/>
    <n v="2004"/>
    <s v="17 jaar"/>
    <d v="1899-12-30T00:01:13"/>
    <x v="3"/>
    <d v="2021-07-04T00:00:00"/>
    <s v="Laren"/>
    <x v="0"/>
  </r>
  <r>
    <x v="1"/>
    <x v="0"/>
    <n v="100"/>
    <s v="vrije slag"/>
    <x v="0"/>
    <n v="2004"/>
    <s v="17 jaar"/>
    <d v="1899-12-30T00:00:56"/>
    <x v="3"/>
    <d v="2021-07-04T00:00:00"/>
    <s v="Laren"/>
    <x v="1"/>
  </r>
  <r>
    <x v="1"/>
    <x v="0"/>
    <n v="50"/>
    <s v="rugslag"/>
    <x v="0"/>
    <n v="2004"/>
    <s v="17 jaar"/>
    <d v="1899-12-30T00:00:31"/>
    <x v="3"/>
    <d v="2021-07-04T00:00:00"/>
    <s v="Laren"/>
    <x v="0"/>
  </r>
  <r>
    <x v="1"/>
    <x v="0"/>
    <n v="100"/>
    <s v="rugslag"/>
    <x v="0"/>
    <n v="2004"/>
    <s v="17 jaar"/>
    <d v="1899-12-30T00:01:04"/>
    <x v="3"/>
    <d v="2021-07-04T00:00:00"/>
    <s v="Laren"/>
    <x v="0"/>
  </r>
  <r>
    <x v="1"/>
    <x v="0"/>
    <n v="200"/>
    <s v="vrije slag"/>
    <x v="1"/>
    <n v="2004"/>
    <s v="17 jaar"/>
    <d v="1899-12-30T00:02:29"/>
    <x v="22"/>
    <d v="2021-07-04T00:00:00"/>
    <s v="Laren"/>
    <x v="0"/>
  </r>
  <r>
    <x v="1"/>
    <x v="0"/>
    <n v="100"/>
    <s v="rugslag"/>
    <x v="1"/>
    <n v="2004"/>
    <s v="17 jaar"/>
    <d v="1899-12-30T00:01:20"/>
    <x v="22"/>
    <d v="2021-07-04T00:00:00"/>
    <s v="Laren"/>
    <x v="0"/>
  </r>
  <r>
    <x v="1"/>
    <x v="0"/>
    <n v="200"/>
    <s v="rugslag"/>
    <x v="1"/>
    <n v="2004"/>
    <s v="17 jaar"/>
    <d v="1899-12-30T00:02:57"/>
    <x v="22"/>
    <d v="2021-07-04T00:00:00"/>
    <s v="Laren"/>
    <x v="1"/>
  </r>
  <r>
    <x v="1"/>
    <x v="0"/>
    <n v="50"/>
    <s v="vlinderslag"/>
    <x v="1"/>
    <n v="2004"/>
    <s v="17 jaar"/>
    <d v="1899-12-30T00:00:33"/>
    <x v="22"/>
    <d v="2021-07-04T00:00:00"/>
    <s v="Laren"/>
    <x v="0"/>
  </r>
  <r>
    <x v="1"/>
    <x v="0"/>
    <n v="200"/>
    <s v="schoolslag"/>
    <x v="1"/>
    <n v="2005"/>
    <s v="16 jaar"/>
    <d v="1899-12-30T00:03:05"/>
    <x v="23"/>
    <d v="2021-07-04T00:00:00"/>
    <s v="Laren"/>
    <x v="0"/>
  </r>
  <r>
    <x v="1"/>
    <x v="0"/>
    <n v="50"/>
    <s v="vrije slag"/>
    <x v="0"/>
    <n v="2003"/>
    <s v="&gt;= 18 jaar"/>
    <d v="1899-12-30T00:00:26"/>
    <x v="6"/>
    <d v="2021-07-04T00:00:00"/>
    <s v="Laren"/>
    <x v="0"/>
  </r>
  <r>
    <x v="1"/>
    <x v="0"/>
    <n v="100"/>
    <s v="vrije slag"/>
    <x v="0"/>
    <n v="2003"/>
    <s v="&gt;= 18 jaar"/>
    <d v="1899-12-30T00:00:58"/>
    <x v="6"/>
    <d v="2021-07-04T00:00:00"/>
    <s v="Laren"/>
    <x v="0"/>
  </r>
  <r>
    <x v="1"/>
    <x v="0"/>
    <n v="200"/>
    <s v="vrije slag"/>
    <x v="0"/>
    <n v="2003"/>
    <s v="&gt;= 18 jaar"/>
    <d v="1899-12-30T00:02:14"/>
    <x v="6"/>
    <d v="2021-07-04T00:00:00"/>
    <s v="Laren"/>
    <x v="0"/>
  </r>
  <r>
    <x v="1"/>
    <x v="0"/>
    <n v="400"/>
    <s v="vrije slag"/>
    <x v="0"/>
    <n v="2003"/>
    <s v="&gt;= 18 jaar"/>
    <d v="1899-12-30T00:04:42"/>
    <x v="6"/>
    <d v="2021-07-04T00:00:00"/>
    <s v="Laren"/>
    <x v="0"/>
  </r>
  <r>
    <x v="1"/>
    <x v="0"/>
    <n v="100"/>
    <s v="wisselslag"/>
    <x v="0"/>
    <n v="2003"/>
    <s v="&gt;= 18 jaar"/>
    <d v="1899-12-30T00:01:08"/>
    <x v="6"/>
    <d v="2021-07-04T00:00:00"/>
    <s v="Laren"/>
    <x v="0"/>
  </r>
  <r>
    <x v="1"/>
    <x v="0"/>
    <n v="100"/>
    <s v="vlinderslag"/>
    <x v="0"/>
    <n v="2001"/>
    <s v="&gt;= 18 jaar"/>
    <d v="1899-12-30T00:01:10"/>
    <x v="14"/>
    <d v="2021-07-04T00:00:00"/>
    <s v="Laren"/>
    <x v="0"/>
  </r>
  <r>
    <x v="1"/>
    <x v="0"/>
    <n v="50"/>
    <s v="vrije slag"/>
    <x v="1"/>
    <n v="2011"/>
    <s v="10 jaar"/>
    <d v="1899-12-30T00:00:40"/>
    <x v="28"/>
    <d v="2021-07-04T00:00:00"/>
    <s v="Laren"/>
    <x v="0"/>
  </r>
  <r>
    <x v="1"/>
    <x v="0"/>
    <n v="50"/>
    <s v="rugslag"/>
    <x v="1"/>
    <n v="2011"/>
    <s v="10 jaar"/>
    <d v="1899-12-30T00:00:45"/>
    <x v="28"/>
    <d v="2021-07-04T00:00:00"/>
    <s v="Laren"/>
    <x v="0"/>
  </r>
  <r>
    <x v="1"/>
    <x v="0"/>
    <n v="50"/>
    <s v="schoolslag"/>
    <x v="1"/>
    <n v="2011"/>
    <s v="10 jaar"/>
    <d v="1899-12-30T00:00:54"/>
    <x v="28"/>
    <d v="2021-07-04T00:00:00"/>
    <s v="Laren"/>
    <x v="0"/>
  </r>
  <r>
    <x v="1"/>
    <x v="0"/>
    <n v="100"/>
    <s v="schoolslag"/>
    <x v="1"/>
    <n v="2011"/>
    <s v="10 jaar"/>
    <d v="1899-12-30T00:01:57"/>
    <x v="28"/>
    <d v="2021-07-04T00:00:00"/>
    <s v="Laren"/>
    <x v="0"/>
  </r>
  <r>
    <x v="1"/>
    <x v="0"/>
    <n v="25"/>
    <s v="vlinderslag"/>
    <x v="1"/>
    <n v="2011"/>
    <s v="10 jaar"/>
    <d v="1899-12-30T00:00:19"/>
    <x v="28"/>
    <d v="2021-07-04T00:00:00"/>
    <s v="Laren"/>
    <x v="1"/>
  </r>
  <r>
    <x v="2"/>
    <x v="0"/>
    <n v="50"/>
    <s v="vrije slag"/>
    <x v="1"/>
    <n v="2007"/>
    <s v="14 jaar"/>
    <d v="1899-12-30T00:00:30"/>
    <x v="8"/>
    <d v="2021-09-12T00:00:00"/>
    <s v="Alkmaar"/>
    <x v="0"/>
  </r>
  <r>
    <x v="2"/>
    <x v="0"/>
    <n v="50"/>
    <s v="rugslag"/>
    <x v="1"/>
    <n v="2007"/>
    <s v="14 jaar"/>
    <d v="1899-12-30T00:00:36"/>
    <x v="8"/>
    <d v="2021-09-12T00:00:00"/>
    <s v="Alkmaar"/>
    <x v="0"/>
  </r>
  <r>
    <x v="2"/>
    <x v="0"/>
    <n v="100"/>
    <s v="rugslag"/>
    <x v="1"/>
    <n v="2007"/>
    <s v="14 jaar"/>
    <d v="1899-12-30T00:01:13"/>
    <x v="8"/>
    <d v="2021-09-12T00:00:00"/>
    <s v="Alkmaar"/>
    <x v="0"/>
  </r>
  <r>
    <x v="2"/>
    <x v="0"/>
    <n v="100"/>
    <s v="vlinderslag"/>
    <x v="1"/>
    <n v="2007"/>
    <s v="14 jaar"/>
    <d v="1899-12-30T00:01:11"/>
    <x v="8"/>
    <d v="2021-09-12T00:00:00"/>
    <s v="Alkmaar"/>
    <x v="0"/>
  </r>
  <r>
    <x v="2"/>
    <x v="0"/>
    <n v="100"/>
    <s v="wisselslag"/>
    <x v="1"/>
    <n v="2007"/>
    <s v="14 jaar"/>
    <d v="1899-12-30T00:01:16"/>
    <x v="8"/>
    <d v="2021-09-12T00:00:00"/>
    <s v="Alkmaar"/>
    <x v="1"/>
  </r>
  <r>
    <x v="2"/>
    <x v="0"/>
    <n v="50"/>
    <s v="schoolslag"/>
    <x v="1"/>
    <n v="2007"/>
    <s v="14 jaar"/>
    <d v="1899-12-30T00:00:38"/>
    <x v="24"/>
    <d v="2021-09-12T00:00:00"/>
    <s v="Alkmaar"/>
    <x v="0"/>
  </r>
  <r>
    <x v="2"/>
    <x v="0"/>
    <n v="100"/>
    <s v="schoolslag"/>
    <x v="1"/>
    <n v="2007"/>
    <s v="14 jaar"/>
    <d v="1899-12-30T00:01:21"/>
    <x v="24"/>
    <d v="2021-09-12T00:00:00"/>
    <s v="Alkmaar"/>
    <x v="0"/>
  </r>
  <r>
    <x v="2"/>
    <x v="0"/>
    <n v="100"/>
    <s v="schoolslag"/>
    <x v="1"/>
    <n v="2005"/>
    <s v="16 jaar"/>
    <d v="1899-12-30T00:01:22"/>
    <x v="23"/>
    <d v="2021-09-12T00:00:00"/>
    <s v="Alkmaar"/>
    <x v="0"/>
  </r>
  <r>
    <x v="2"/>
    <x v="0"/>
    <n v="100"/>
    <s v="wisselslag"/>
    <x v="1"/>
    <n v="2005"/>
    <s v="16 jaar"/>
    <d v="1899-12-30T00:01:15"/>
    <x v="23"/>
    <d v="2021-09-12T00:00:00"/>
    <s v="Alkmaar"/>
    <x v="0"/>
  </r>
  <r>
    <x v="2"/>
    <x v="0"/>
    <n v="50"/>
    <s v="rugslag"/>
    <x v="0"/>
    <n v="2004"/>
    <s v="17 jaar"/>
    <d v="1899-12-30T00:00:30"/>
    <x v="3"/>
    <d v="2021-09-12T00:00:00"/>
    <s v="Alkmaar"/>
    <x v="1"/>
  </r>
  <r>
    <x v="2"/>
    <x v="0"/>
    <n v="100"/>
    <s v="wisselslag"/>
    <x v="0"/>
    <n v="2004"/>
    <s v="17 jaar"/>
    <d v="1899-12-30T00:01:04"/>
    <x v="3"/>
    <d v="2021-09-12T00:00:00"/>
    <s v="Alkmaar"/>
    <x v="1"/>
  </r>
  <r>
    <x v="2"/>
    <x v="0"/>
    <n v="50"/>
    <s v="vlinderslag"/>
    <x v="0"/>
    <n v="2003"/>
    <s v="&gt;= 18 jaar"/>
    <d v="1899-12-30T00:00:30"/>
    <x v="6"/>
    <d v="2021-09-12T00:00:00"/>
    <s v="Alkmaar"/>
    <x v="0"/>
  </r>
  <r>
    <x v="2"/>
    <x v="0"/>
    <n v="100"/>
    <s v="wisselslag"/>
    <x v="1"/>
    <n v="2002"/>
    <s v="&gt;= 18 jaar"/>
    <d v="1899-12-30T00:01:21"/>
    <x v="9"/>
    <d v="2021-09-12T00:00:00"/>
    <s v="Alkmaar"/>
    <x v="0"/>
  </r>
  <r>
    <x v="2"/>
    <x v="0"/>
    <n v="50"/>
    <s v="vrije slag"/>
    <x v="1"/>
    <n v="2011"/>
    <s v="10 jaar"/>
    <d v="1899-12-30T00:00:37"/>
    <x v="28"/>
    <d v="2021-09-26T00:00:00"/>
    <s v="Krommenie"/>
    <x v="0"/>
  </r>
  <r>
    <x v="2"/>
    <x v="0"/>
    <n v="100"/>
    <s v="rugslag"/>
    <x v="1"/>
    <n v="2011"/>
    <s v="10 jaar"/>
    <d v="1899-12-30T00:01:40"/>
    <x v="28"/>
    <d v="2021-09-26T00:00:00"/>
    <s v="Krommenie"/>
    <x v="0"/>
  </r>
  <r>
    <x v="2"/>
    <x v="0"/>
    <n v="50"/>
    <s v="schoolslag"/>
    <x v="1"/>
    <n v="2011"/>
    <s v="10 jaar"/>
    <d v="1899-12-30T00:00:52"/>
    <x v="28"/>
    <d v="2021-09-26T00:00:00"/>
    <s v="Krommenie"/>
    <x v="1"/>
  </r>
  <r>
    <x v="2"/>
    <x v="0"/>
    <n v="100"/>
    <s v="schoolslag"/>
    <x v="1"/>
    <n v="2011"/>
    <s v="10 jaar"/>
    <d v="1899-12-30T00:01:50"/>
    <x v="28"/>
    <d v="2021-09-26T00:00:00"/>
    <s v="Krommenie"/>
    <x v="0"/>
  </r>
  <r>
    <x v="2"/>
    <x v="0"/>
    <n v="50"/>
    <s v="vrije slag"/>
    <x v="1"/>
    <n v="2013"/>
    <s v="8 jaar"/>
    <d v="1899-12-30T00:00:50"/>
    <x v="36"/>
    <d v="2021-09-26T00:00:00"/>
    <s v="Krommenie"/>
    <x v="0"/>
  </r>
  <r>
    <x v="2"/>
    <x v="0"/>
    <n v="100"/>
    <s v="vrije slag"/>
    <x v="1"/>
    <n v="2013"/>
    <s v="8 jaar"/>
    <d v="1899-12-30T00:01:52"/>
    <x v="36"/>
    <d v="2021-09-26T00:00:00"/>
    <s v="Krommenie"/>
    <x v="1"/>
  </r>
  <r>
    <x v="2"/>
    <x v="0"/>
    <n v="50"/>
    <s v="vrije slag"/>
    <x v="0"/>
    <n v="2011"/>
    <s v="10 jaar"/>
    <d v="1899-12-30T00:00:47"/>
    <x v="32"/>
    <d v="2021-09-26T00:00:00"/>
    <s v="Krommenie"/>
    <x v="0"/>
  </r>
  <r>
    <x v="2"/>
    <x v="0"/>
    <n v="100"/>
    <s v="vrije slag"/>
    <x v="0"/>
    <n v="2011"/>
    <s v="10 jaar"/>
    <d v="1899-12-30T00:01:35"/>
    <x v="32"/>
    <d v="2021-09-26T00:00:00"/>
    <s v="Krommenie"/>
    <x v="0"/>
  </r>
  <r>
    <x v="2"/>
    <x v="0"/>
    <n v="50"/>
    <s v="vlinderslag"/>
    <x v="0"/>
    <n v="2011"/>
    <s v="10 jaar"/>
    <d v="1899-12-30T00:00:57"/>
    <x v="32"/>
    <d v="2021-09-26T00:00:00"/>
    <s v="Krommenie"/>
    <x v="1"/>
  </r>
  <r>
    <x v="2"/>
    <x v="0"/>
    <n v="200"/>
    <s v="vlinderslag"/>
    <x v="1"/>
    <n v="2007"/>
    <s v="14 jaar"/>
    <d v="1899-12-30T00:02:35"/>
    <x v="8"/>
    <d v="2021-09-26T00:00:00"/>
    <s v="Alkmaar"/>
    <x v="0"/>
  </r>
  <r>
    <x v="2"/>
    <x v="0"/>
    <n v="200"/>
    <s v="schoolslag"/>
    <x v="1"/>
    <n v="2007"/>
    <s v="14 jaar"/>
    <d v="1899-12-30T00:02:55"/>
    <x v="24"/>
    <d v="2021-09-26T00:00:00"/>
    <s v="Alkmaar"/>
    <x v="0"/>
  </r>
  <r>
    <x v="2"/>
    <x v="0"/>
    <n v="200"/>
    <s v="schoolslag"/>
    <x v="1"/>
    <n v="2005"/>
    <s v="16 jaar"/>
    <d v="1899-12-30T00:02:59"/>
    <x v="23"/>
    <d v="2021-09-26T00:00:00"/>
    <s v="Alkmaar"/>
    <x v="0"/>
  </r>
  <r>
    <x v="2"/>
    <x v="0"/>
    <n v="100"/>
    <s v="vlinderslag"/>
    <x v="1"/>
    <n v="2005"/>
    <s v="16 jaar"/>
    <d v="1899-12-30T00:01:17"/>
    <x v="23"/>
    <d v="2021-09-26T00:00:00"/>
    <s v="Alkmaar"/>
    <x v="0"/>
  </r>
  <r>
    <x v="2"/>
    <x v="0"/>
    <n v="100"/>
    <s v="vlinderslag"/>
    <x v="0"/>
    <n v="2004"/>
    <s v="17 jaar"/>
    <d v="1899-12-30T00:01:06"/>
    <x v="3"/>
    <d v="2021-09-26T00:00:00"/>
    <s v="Alkmaar"/>
    <x v="1"/>
  </r>
  <r>
    <x v="2"/>
    <x v="0"/>
    <n v="200"/>
    <s v="vlinderslag"/>
    <x v="0"/>
    <n v="2004"/>
    <s v="17 jaar"/>
    <d v="1899-12-30T00:02:27"/>
    <x v="3"/>
    <d v="2021-09-26T00:00:00"/>
    <s v="Alkmaar"/>
    <x v="0"/>
  </r>
  <r>
    <x v="2"/>
    <x v="0"/>
    <n v="50"/>
    <s v="vrije slag"/>
    <x v="1"/>
    <n v="2014"/>
    <s v="7 jaar"/>
    <d v="1899-12-30T00:01:20"/>
    <x v="34"/>
    <d v="2021-10-03T00:00:00"/>
    <s v="Almere"/>
    <x v="0"/>
  </r>
  <r>
    <x v="2"/>
    <x v="0"/>
    <n v="25"/>
    <s v="vrije slag"/>
    <x v="1"/>
    <n v="2014"/>
    <s v="7 jaar"/>
    <d v="1899-12-30T00:00:33"/>
    <x v="34"/>
    <d v="2021-10-03T00:00:00"/>
    <s v="Almere"/>
    <x v="1"/>
  </r>
  <r>
    <x v="2"/>
    <x v="0"/>
    <n v="50"/>
    <s v="vrije slag"/>
    <x v="1"/>
    <n v="2013"/>
    <s v="8 jaar"/>
    <d v="1899-12-30T00:00:50"/>
    <x v="36"/>
    <d v="2021-10-03T00:00:00"/>
    <s v="Almere"/>
    <x v="0"/>
  </r>
  <r>
    <x v="2"/>
    <x v="0"/>
    <n v="25"/>
    <s v="vrije slag"/>
    <x v="1"/>
    <n v="2013"/>
    <s v="8 jaar"/>
    <d v="1899-12-30T00:00:29"/>
    <x v="36"/>
    <d v="2021-10-03T00:00:00"/>
    <s v="Almere"/>
    <x v="0"/>
  </r>
  <r>
    <x v="2"/>
    <x v="0"/>
    <n v="50"/>
    <s v="rugslag"/>
    <x v="1"/>
    <n v="2011"/>
    <s v="10 jaar"/>
    <d v="1899-12-30T00:00:43"/>
    <x v="28"/>
    <d v="2021-10-03T00:00:00"/>
    <s v="Almere"/>
    <x v="1"/>
  </r>
  <r>
    <x v="2"/>
    <x v="0"/>
    <n v="50"/>
    <s v="rugslag"/>
    <x v="0"/>
    <n v="2011"/>
    <s v="10 jaar"/>
    <d v="1899-12-30T00:00:49"/>
    <x v="32"/>
    <d v="2021-10-03T00:00:00"/>
    <s v="Almere"/>
    <x v="1"/>
  </r>
  <r>
    <x v="2"/>
    <x v="0"/>
    <n v="50"/>
    <s v="schoolslag"/>
    <x v="0"/>
    <n v="2011"/>
    <s v="10 jaar"/>
    <d v="1899-12-30T00:00:58"/>
    <x v="32"/>
    <d v="2021-10-03T00:00:00"/>
    <s v="Almere"/>
    <x v="0"/>
  </r>
  <r>
    <x v="2"/>
    <x v="0"/>
    <n v="100"/>
    <s v="schoolslag"/>
    <x v="0"/>
    <n v="2011"/>
    <s v="10 jaar"/>
    <d v="1899-12-30T00:01:59"/>
    <x v="32"/>
    <d v="2021-10-03T00:00:00"/>
    <s v="Almere"/>
    <x v="1"/>
  </r>
  <r>
    <x v="2"/>
    <x v="0"/>
    <n v="100"/>
    <s v="vrije slag"/>
    <x v="1"/>
    <n v="2007"/>
    <s v="14 jaar"/>
    <d v="1899-12-30T00:01:04"/>
    <x v="8"/>
    <d v="2021-10-03T00:00:00"/>
    <s v="Almere"/>
    <x v="1"/>
  </r>
  <r>
    <x v="2"/>
    <x v="0"/>
    <n v="50"/>
    <s v="rugslag"/>
    <x v="1"/>
    <n v="2007"/>
    <s v="14 jaar"/>
    <d v="1899-12-30T00:00:34"/>
    <x v="8"/>
    <d v="2021-10-03T00:00:00"/>
    <s v="Almere"/>
    <x v="1"/>
  </r>
  <r>
    <x v="2"/>
    <x v="0"/>
    <n v="50"/>
    <s v="rugslag"/>
    <x v="0"/>
    <n v="2006"/>
    <s v="15 jaar"/>
    <d v="1899-12-30T00:00:29"/>
    <x v="1"/>
    <d v="2021-10-03T00:00:00"/>
    <s v="Almere"/>
    <x v="1"/>
  </r>
  <r>
    <x v="2"/>
    <x v="0"/>
    <n v="50"/>
    <s v="schoolslag"/>
    <x v="1"/>
    <n v="2005"/>
    <s v="16 jaar"/>
    <d v="1899-12-30T00:00:37"/>
    <x v="23"/>
    <d v="2021-10-03T00:00:00"/>
    <s v="Almere"/>
    <x v="0"/>
  </r>
  <r>
    <x v="2"/>
    <x v="0"/>
    <n v="50"/>
    <s v="schoolslag"/>
    <x v="1"/>
    <n v="2004"/>
    <s v="17 jaar"/>
    <d v="1899-12-30T00:00:40"/>
    <x v="22"/>
    <d v="2021-10-03T00:00:00"/>
    <s v="Almere"/>
    <x v="0"/>
  </r>
  <r>
    <x v="2"/>
    <x v="0"/>
    <n v="100"/>
    <s v="wisselslag"/>
    <x v="1"/>
    <n v="2004"/>
    <s v="17 jaar"/>
    <d v="1899-12-30T00:01:16"/>
    <x v="22"/>
    <d v="2021-10-03T00:00:00"/>
    <s v="Almere"/>
    <x v="0"/>
  </r>
  <r>
    <x v="2"/>
    <x v="0"/>
    <n v="200"/>
    <s v="vrije slag"/>
    <x v="0"/>
    <n v="2004"/>
    <s v="17 jaar"/>
    <d v="1899-12-30T00:02:03"/>
    <x v="3"/>
    <d v="2021-10-03T00:00:00"/>
    <s v="Almere"/>
    <x v="1"/>
  </r>
  <r>
    <x v="2"/>
    <x v="0"/>
    <n v="100"/>
    <s v="vrije slag"/>
    <x v="0"/>
    <n v="2003"/>
    <s v="&gt;= 18 jaar"/>
    <d v="1899-12-30T00:00:58"/>
    <x v="6"/>
    <d v="2021-10-03T00:00:00"/>
    <s v="Almere"/>
    <x v="0"/>
  </r>
  <r>
    <x v="2"/>
    <x v="0"/>
    <n v="100"/>
    <s v="wisselslag"/>
    <x v="0"/>
    <n v="2003"/>
    <s v="&gt;= 18 jaar"/>
    <d v="1899-12-30T00:01:07"/>
    <x v="6"/>
    <d v="2021-10-03T00:00:00"/>
    <s v="Almere"/>
    <x v="0"/>
  </r>
  <r>
    <x v="2"/>
    <x v="0"/>
    <n v="100"/>
    <s v="wisselslag"/>
    <x v="1"/>
    <n v="2002"/>
    <s v="&gt;= 18 jaar"/>
    <d v="1899-12-30T00:01:20"/>
    <x v="9"/>
    <d v="2021-10-03T00:00:00"/>
    <s v="Almere"/>
    <x v="0"/>
  </r>
  <r>
    <x v="2"/>
    <x v="0"/>
    <n v="100"/>
    <s v="vrije slag"/>
    <x v="1"/>
    <n v="2011"/>
    <s v="10 jaar"/>
    <d v="1899-12-30T00:01:28"/>
    <x v="28"/>
    <d v="2021-10-10T00:00:00"/>
    <s v="Zaandam"/>
    <x v="0"/>
  </r>
  <r>
    <x v="2"/>
    <x v="0"/>
    <n v="50"/>
    <s v="vlinderslag"/>
    <x v="1"/>
    <n v="2011"/>
    <s v="10 jaar"/>
    <d v="1899-12-30T00:00:47"/>
    <x v="28"/>
    <d v="2021-10-10T00:00:00"/>
    <s v="Zaandam"/>
    <x v="0"/>
  </r>
  <r>
    <x v="2"/>
    <x v="0"/>
    <n v="100"/>
    <s v="wisselslag"/>
    <x v="1"/>
    <n v="2011"/>
    <s v="10 jaar"/>
    <d v="1899-12-30T00:01:37"/>
    <x v="28"/>
    <d v="2021-10-10T00:00:00"/>
    <s v="Zaandam"/>
    <x v="0"/>
  </r>
  <r>
    <x v="2"/>
    <x v="0"/>
    <n v="50"/>
    <s v="vrije slag"/>
    <x v="1"/>
    <n v="2013"/>
    <s v="8 jaar"/>
    <d v="1899-12-30T00:00:48"/>
    <x v="36"/>
    <d v="2021-10-10T00:00:00"/>
    <s v="Zaandam"/>
    <x v="1"/>
  </r>
  <r>
    <x v="2"/>
    <x v="0"/>
    <n v="50"/>
    <s v="schoolslag"/>
    <x v="1"/>
    <n v="2013"/>
    <s v="8 jaar"/>
    <d v="1899-12-30T00:01:05"/>
    <x v="36"/>
    <d v="2021-10-10T00:00:00"/>
    <s v="Zaandam"/>
    <x v="1"/>
  </r>
  <r>
    <x v="2"/>
    <x v="0"/>
    <n v="100"/>
    <s v="rugslag"/>
    <x v="0"/>
    <n v="2004"/>
    <s v="17 jaar"/>
    <d v="1899-12-30T00:01:02"/>
    <x v="3"/>
    <d v="2021-10-24T00:00:00"/>
    <s v="Amsterdam"/>
    <x v="1"/>
  </r>
  <r>
    <x v="2"/>
    <x v="0"/>
    <n v="200"/>
    <s v="rugslag"/>
    <x v="0"/>
    <n v="2004"/>
    <s v="17 jaar"/>
    <d v="1899-12-30T00:02:14"/>
    <x v="3"/>
    <d v="2021-10-24T00:00:00"/>
    <s v="Amsterdam"/>
    <x v="1"/>
  </r>
  <r>
    <x v="2"/>
    <x v="0"/>
    <n v="50"/>
    <s v="vlinderslag"/>
    <x v="0"/>
    <n v="2004"/>
    <s v="17 jaar"/>
    <d v="1899-12-30T00:00:28"/>
    <x v="3"/>
    <d v="2021-10-24T00:00:00"/>
    <s v="Amsterdam"/>
    <x v="0"/>
  </r>
  <r>
    <x v="2"/>
    <x v="0"/>
    <n v="200"/>
    <s v="schoolslag"/>
    <x v="1"/>
    <n v="2005"/>
    <s v="16 jaar"/>
    <d v="1899-12-30T00:02:57"/>
    <x v="23"/>
    <d v="2021-10-24T00:00:00"/>
    <s v="Amsterdam"/>
    <x v="0"/>
  </r>
  <r>
    <x v="2"/>
    <x v="0"/>
    <n v="200"/>
    <s v="wisselslag"/>
    <x v="1"/>
    <n v="2005"/>
    <s v="16 jaar"/>
    <d v="1899-12-30T00:02:43"/>
    <x v="23"/>
    <d v="2021-10-24T00:00:00"/>
    <s v="Amsterdam"/>
    <x v="0"/>
  </r>
  <r>
    <x v="2"/>
    <x v="0"/>
    <n v="100"/>
    <s v="wisselslag"/>
    <x v="1"/>
    <n v="2005"/>
    <s v="16 jaar"/>
    <d v="1899-12-30T00:01:14"/>
    <x v="23"/>
    <d v="2021-10-24T00:00:00"/>
    <s v="Amsterdam"/>
    <x v="0"/>
  </r>
  <r>
    <x v="2"/>
    <x v="0"/>
    <n v="200"/>
    <s v="vrije slag"/>
    <x v="1"/>
    <n v="2007"/>
    <s v="14 jaar"/>
    <d v="1899-12-30T00:02:27"/>
    <x v="8"/>
    <d v="2021-10-24T00:00:00"/>
    <s v="Amsterdam"/>
    <x v="0"/>
  </r>
  <r>
    <x v="2"/>
    <x v="0"/>
    <n v="400"/>
    <s v="vrije slag"/>
    <x v="1"/>
    <n v="2007"/>
    <s v="14 jaar"/>
    <d v="1899-12-30T00:04:59"/>
    <x v="8"/>
    <d v="2021-10-24T00:00:00"/>
    <s v="Amsterdam"/>
    <x v="1"/>
  </r>
  <r>
    <x v="2"/>
    <x v="0"/>
    <n v="100"/>
    <s v="vlinderslag"/>
    <x v="1"/>
    <n v="2007"/>
    <s v="14 jaar"/>
    <d v="1899-12-30T00:01:10"/>
    <x v="8"/>
    <d v="2021-10-24T00:00:00"/>
    <s v="Amsterdam"/>
    <x v="0"/>
  </r>
  <r>
    <x v="2"/>
    <x v="0"/>
    <n v="200"/>
    <s v="vlinderslag"/>
    <x v="1"/>
    <n v="2007"/>
    <s v="14 jaar"/>
    <d v="1899-12-30T00:02:33"/>
    <x v="8"/>
    <d v="2021-10-24T00:00:00"/>
    <s v="Amsterdam"/>
    <x v="1"/>
  </r>
  <r>
    <x v="2"/>
    <x v="0"/>
    <n v="200"/>
    <s v="wisselslag"/>
    <x v="1"/>
    <n v="2007"/>
    <s v="14 jaar"/>
    <d v="1899-12-30T00:02:35"/>
    <x v="8"/>
    <d v="2021-10-24T00:00:00"/>
    <s v="Amsterdam"/>
    <x v="0"/>
  </r>
  <r>
    <x v="2"/>
    <x v="0"/>
    <n v="400"/>
    <s v="wisselslag"/>
    <x v="1"/>
    <n v="2007"/>
    <s v="14 jaar"/>
    <d v="1899-12-30T00:05:28"/>
    <x v="8"/>
    <d v="2021-10-24T00:00:00"/>
    <s v="Amsterdam"/>
    <x v="0"/>
  </r>
  <r>
    <x v="2"/>
    <x v="0"/>
    <n v="50"/>
    <s v="vrije slag"/>
    <x v="0"/>
    <n v="2011"/>
    <s v="10 jaar"/>
    <d v="1899-12-30T00:00:46"/>
    <x v="32"/>
    <d v="2021-10-31T00:00:00"/>
    <s v="Eindhoven"/>
    <x v="0"/>
  </r>
  <r>
    <x v="2"/>
    <x v="0"/>
    <n v="100"/>
    <s v="vrije slag"/>
    <x v="0"/>
    <n v="2011"/>
    <s v="10 jaar"/>
    <d v="1899-12-30T00:01:33"/>
    <x v="32"/>
    <d v="2021-10-31T00:00:00"/>
    <s v="Eindhoven"/>
    <x v="0"/>
  </r>
  <r>
    <x v="2"/>
    <x v="0"/>
    <n v="100"/>
    <s v="wisselslag"/>
    <x v="0"/>
    <n v="2011"/>
    <s v="10 jaar"/>
    <d v="1899-12-30T00:01:51"/>
    <x v="32"/>
    <d v="2021-10-31T00:00:00"/>
    <s v="Eindhoven"/>
    <x v="0"/>
  </r>
  <r>
    <x v="2"/>
    <x v="0"/>
    <n v="200"/>
    <s v="vrije slag"/>
    <x v="1"/>
    <n v="2007"/>
    <s v="14 jaar"/>
    <d v="1899-12-30T00:02:20"/>
    <x v="8"/>
    <d v="2021-10-31T00:00:00"/>
    <s v="Eindhoven"/>
    <x v="1"/>
  </r>
  <r>
    <x v="2"/>
    <x v="0"/>
    <n v="200"/>
    <s v="schoolslag"/>
    <x v="1"/>
    <n v="2007"/>
    <s v="14 jaar"/>
    <d v="1899-12-30T00:02:55"/>
    <x v="24"/>
    <d v="2021-10-31T00:00:00"/>
    <s v="Eindhoven"/>
    <x v="0"/>
  </r>
  <r>
    <x v="2"/>
    <x v="0"/>
    <n v="50"/>
    <s v="rugslag"/>
    <x v="1"/>
    <n v="2005"/>
    <s v="16 jaar"/>
    <d v="1899-12-30T00:00:37"/>
    <x v="23"/>
    <d v="2021-10-31T00:00:00"/>
    <s v="Eindhoven"/>
    <x v="0"/>
  </r>
  <r>
    <x v="2"/>
    <x v="0"/>
    <n v="200"/>
    <s v="vlinderslag"/>
    <x v="0"/>
    <n v="2004"/>
    <s v="17 jaar"/>
    <d v="1899-12-30T00:02:25"/>
    <x v="3"/>
    <d v="2021-10-31T00:00:00"/>
    <s v="Eindhoven"/>
    <x v="1"/>
  </r>
  <r>
    <x v="2"/>
    <x v="0"/>
    <n v="50"/>
    <s v="vrije slag"/>
    <x v="1"/>
    <n v="2011"/>
    <s v="10 jaar"/>
    <d v="1899-12-30T00:00:36"/>
    <x v="28"/>
    <d v="2021-11-07T00:00:00"/>
    <s v="Zaandam"/>
    <x v="0"/>
  </r>
  <r>
    <x v="2"/>
    <x v="0"/>
    <n v="100"/>
    <s v="rugslag"/>
    <x v="1"/>
    <n v="2011"/>
    <s v="10 jaar"/>
    <d v="1899-12-30T00:01:38"/>
    <x v="28"/>
    <d v="2021-11-07T00:00:00"/>
    <s v="Zaandam"/>
    <x v="0"/>
  </r>
  <r>
    <x v="2"/>
    <x v="0"/>
    <n v="100"/>
    <s v="schoolslag"/>
    <x v="1"/>
    <n v="2011"/>
    <s v="10 jaar"/>
    <d v="1899-12-30T00:01:48"/>
    <x v="28"/>
    <d v="2021-11-07T00:00:00"/>
    <s v="Zaandam"/>
    <x v="1"/>
  </r>
  <r>
    <x v="2"/>
    <x v="0"/>
    <n v="50"/>
    <s v="vrije slag"/>
    <x v="0"/>
    <n v="2011"/>
    <s v="10 jaar"/>
    <d v="1899-12-30T00:00:45"/>
    <x v="32"/>
    <d v="2021-11-07T00:00:00"/>
    <s v="Zaandam"/>
    <x v="0"/>
  </r>
  <r>
    <x v="2"/>
    <x v="0"/>
    <n v="100"/>
    <s v="vrije slag"/>
    <x v="0"/>
    <n v="2011"/>
    <s v="10 jaar"/>
    <d v="1899-12-30T00:01:31"/>
    <x v="32"/>
    <d v="2021-11-07T00:00:00"/>
    <s v="Zaandam"/>
    <x v="1"/>
  </r>
  <r>
    <x v="2"/>
    <x v="0"/>
    <n v="100"/>
    <s v="wisselslag"/>
    <x v="0"/>
    <n v="2011"/>
    <s v="10 jaar"/>
    <d v="1899-12-30T00:01:45"/>
    <x v="32"/>
    <d v="2021-11-07T00:00:00"/>
    <s v="Zaandam"/>
    <x v="1"/>
  </r>
  <r>
    <x v="2"/>
    <x v="0"/>
    <n v="50"/>
    <s v="rugslag"/>
    <x v="1"/>
    <n v="2014"/>
    <s v="7 jaar"/>
    <d v="1899-12-30T00:01:11"/>
    <x v="34"/>
    <d v="2021-11-07T00:00:00"/>
    <s v="Zaandam"/>
    <x v="0"/>
  </r>
  <r>
    <x v="2"/>
    <x v="0"/>
    <n v="50"/>
    <s v="schoolslag"/>
    <x v="1"/>
    <n v="2014"/>
    <s v="7 jaar"/>
    <d v="1899-12-30T00:01:16"/>
    <x v="34"/>
    <d v="2021-11-07T00:00:00"/>
    <s v="Zaandam"/>
    <x v="1"/>
  </r>
  <r>
    <x v="2"/>
    <x v="0"/>
    <n v="100"/>
    <s v="schoolslag"/>
    <x v="1"/>
    <n v="2014"/>
    <s v="7 jaar"/>
    <d v="1899-12-30T00:02:43"/>
    <x v="34"/>
    <d v="2021-11-07T00:00:00"/>
    <s v="Zaandam"/>
    <x v="1"/>
  </r>
  <r>
    <x v="2"/>
    <x v="0"/>
    <n v="800"/>
    <s v="vrije slag"/>
    <x v="1"/>
    <n v="2007"/>
    <s v="14 jaar"/>
    <d v="1899-12-30T00:10:07"/>
    <x v="8"/>
    <d v="2021-11-07T00:00:00"/>
    <s v="Alkmaar"/>
    <x v="1"/>
  </r>
  <r>
    <x v="2"/>
    <x v="0"/>
    <n v="200"/>
    <s v="wisselslag"/>
    <x v="1"/>
    <n v="2006"/>
    <s v="15 jaar"/>
    <d v="1899-12-30T00:03:22"/>
    <x v="37"/>
    <d v="2021-11-07T00:00:00"/>
    <s v="Alkmaar"/>
    <x v="0"/>
  </r>
  <r>
    <x v="2"/>
    <x v="0"/>
    <n v="50"/>
    <s v="vlinderslag"/>
    <x v="1"/>
    <n v="2005"/>
    <s v="16 jaar"/>
    <d v="1899-12-30T00:00:35"/>
    <x v="23"/>
    <d v="2021-11-07T00:00:00"/>
    <s v="Alkmaar"/>
    <x v="0"/>
  </r>
  <r>
    <x v="2"/>
    <x v="0"/>
    <n v="200"/>
    <s v="wisselslag"/>
    <x v="1"/>
    <n v="2005"/>
    <s v="16 jaar"/>
    <d v="1899-12-30T00:02:41"/>
    <x v="23"/>
    <d v="2021-11-07T00:00:00"/>
    <s v="Alkmaar"/>
    <x v="0"/>
  </r>
  <r>
    <x v="2"/>
    <x v="0"/>
    <n v="400"/>
    <s v="vrije slag"/>
    <x v="0"/>
    <n v="2004"/>
    <s v="17 jaar"/>
    <d v="1899-12-30T00:04:37"/>
    <x v="3"/>
    <d v="2021-11-07T00:00:00"/>
    <s v="Alkmaar"/>
    <x v="1"/>
  </r>
  <r>
    <x v="2"/>
    <x v="0"/>
    <n v="50"/>
    <s v="rugslag"/>
    <x v="1"/>
    <n v="2014"/>
    <s v="7 jaar"/>
    <d v="1899-12-30T00:01:07"/>
    <x v="34"/>
    <d v="2021-11-21T00:00:00"/>
    <s v="Krommenie"/>
    <x v="1"/>
  </r>
  <r>
    <x v="2"/>
    <x v="0"/>
    <n v="25"/>
    <s v="vlinderslag"/>
    <x v="1"/>
    <n v="2014"/>
    <s v="7 jaar"/>
    <d v="1899-12-30T00:00:40"/>
    <x v="34"/>
    <d v="2021-11-21T00:00:00"/>
    <s v="Krommenie"/>
    <x v="1"/>
  </r>
  <r>
    <x v="2"/>
    <x v="0"/>
    <n v="50"/>
    <s v="rugslag"/>
    <x v="1"/>
    <n v="2013"/>
    <s v="8 jaar"/>
    <d v="1899-12-30T00:00:52"/>
    <x v="36"/>
    <d v="2021-11-21T00:00:00"/>
    <s v="Krommenie"/>
    <x v="1"/>
  </r>
  <r>
    <x v="2"/>
    <x v="0"/>
    <n v="25"/>
    <s v="vlinderslag"/>
    <x v="1"/>
    <n v="2013"/>
    <s v="8 jaar"/>
    <d v="1899-12-30T00:00:22"/>
    <x v="36"/>
    <d v="2021-11-21T00:00:00"/>
    <s v="Krommenie"/>
    <x v="1"/>
  </r>
  <r>
    <x v="2"/>
    <x v="0"/>
    <n v="100"/>
    <s v="rugslag"/>
    <x v="1"/>
    <n v="2011"/>
    <s v="10 jaar"/>
    <d v="1899-12-30T00:01:38"/>
    <x v="28"/>
    <d v="2021-11-21T00:00:00"/>
    <s v="Krommenie"/>
    <x v="0"/>
  </r>
  <r>
    <x v="2"/>
    <x v="0"/>
    <n v="50"/>
    <s v="schoolslag"/>
    <x v="0"/>
    <n v="2011"/>
    <s v="10 jaar"/>
    <d v="1899-12-30T00:00:52"/>
    <x v="32"/>
    <d v="2021-11-21T00:00:00"/>
    <s v="Krommenie"/>
    <x v="1"/>
  </r>
  <r>
    <x v="2"/>
    <x v="0"/>
    <n v="100"/>
    <s v="rugslag"/>
    <x v="1"/>
    <n v="2007"/>
    <s v="14 jaar"/>
    <d v="1899-12-30T00:01:12"/>
    <x v="8"/>
    <d v="2021-11-21T00:00:00"/>
    <s v="Krommenie"/>
    <x v="0"/>
  </r>
  <r>
    <x v="2"/>
    <x v="0"/>
    <n v="50"/>
    <s v="schoolslag"/>
    <x v="1"/>
    <n v="2007"/>
    <s v="14 jaar"/>
    <d v="1899-12-30T00:00:38"/>
    <x v="24"/>
    <d v="2021-11-21T00:00:00"/>
    <s v="Krommenie"/>
    <x v="0"/>
  </r>
  <r>
    <x v="2"/>
    <x v="0"/>
    <n v="50"/>
    <s v="vlinderslag"/>
    <x v="1"/>
    <n v="2006"/>
    <s v="15 jaar"/>
    <d v="1899-12-30T00:00:37"/>
    <x v="37"/>
    <d v="2021-11-21T00:00:00"/>
    <s v="Krommenie"/>
    <x v="0"/>
  </r>
  <r>
    <x v="2"/>
    <x v="0"/>
    <n v="50"/>
    <s v="vlinderslag"/>
    <x v="1"/>
    <n v="2005"/>
    <s v="16 jaar"/>
    <d v="1899-12-30T00:00:34"/>
    <x v="23"/>
    <d v="2021-11-21T00:00:00"/>
    <s v="Krommenie"/>
    <x v="0"/>
  </r>
  <r>
    <x v="2"/>
    <x v="0"/>
    <n v="50"/>
    <s v="vlinderslag"/>
    <x v="0"/>
    <n v="2004"/>
    <s v="17 jaar"/>
    <d v="1899-12-30T00:00:28"/>
    <x v="3"/>
    <d v="2021-11-21T00:00:00"/>
    <s v="Krommenie"/>
    <x v="1"/>
  </r>
  <r>
    <x v="2"/>
    <x v="0"/>
    <n v="100"/>
    <s v="schoolslag"/>
    <x v="1"/>
    <n v="2004"/>
    <s v="17 jaar"/>
    <d v="1899-12-30T00:01:30"/>
    <x v="22"/>
    <d v="2021-11-21T00:00:00"/>
    <s v="Krommenie"/>
    <x v="0"/>
  </r>
  <r>
    <x v="2"/>
    <x v="0"/>
    <n v="200"/>
    <s v="wisselslag"/>
    <x v="1"/>
    <n v="2004"/>
    <s v="17 jaar"/>
    <d v="1899-12-30T00:02:46"/>
    <x v="22"/>
    <d v="2021-11-21T00:00:00"/>
    <s v="Krommenie"/>
    <x v="0"/>
  </r>
  <r>
    <x v="2"/>
    <x v="0"/>
    <n v="200"/>
    <s v="wisselslag"/>
    <x v="0"/>
    <n v="2003"/>
    <s v="&gt;= 18 jaar"/>
    <d v="1899-12-30T00:02:28"/>
    <x v="6"/>
    <d v="2021-11-21T00:00:00"/>
    <s v="Krommenie"/>
    <x v="0"/>
  </r>
  <r>
    <x v="2"/>
    <x v="0"/>
    <n v="200"/>
    <s v="wisselslag"/>
    <x v="1"/>
    <n v="2002"/>
    <s v="&gt;= 18 jaar"/>
    <d v="1899-12-30T00:02:51"/>
    <x v="9"/>
    <d v="2021-11-21T00:00:00"/>
    <s v="Krommenie"/>
    <x v="0"/>
  </r>
  <r>
    <x v="2"/>
    <x v="0"/>
    <s v="4x50"/>
    <s v="vrije slag"/>
    <x v="0"/>
    <n v="2000"/>
    <s v="&gt;= 18 jaar"/>
    <d v="1899-12-30T00:01:46"/>
    <x v="16"/>
    <d v="2021-11-21T00:00:00"/>
    <s v="Krommenie"/>
    <x v="1"/>
  </r>
  <r>
    <x v="2"/>
    <x v="0"/>
    <s v="4x100"/>
    <s v="wisselslag"/>
    <x v="1"/>
    <n v="2000"/>
    <s v="&gt;= 18 jaar"/>
    <d v="1899-12-30T00:04:56"/>
    <x v="30"/>
    <d v="2021-11-21T00:00:00"/>
    <s v="Krommenie"/>
    <x v="1"/>
  </r>
  <r>
    <x v="2"/>
    <x v="0"/>
    <n v="50"/>
    <s v="vrije slag"/>
    <x v="1"/>
    <n v="2014"/>
    <s v="7 jaar"/>
    <d v="1899-12-30T00:01:19"/>
    <x v="34"/>
    <d v="2021-11-28T00:00:00"/>
    <s v="Alkmaar"/>
    <x v="1"/>
  </r>
  <r>
    <x v="2"/>
    <x v="0"/>
    <n v="100"/>
    <s v="rugslag"/>
    <x v="1"/>
    <n v="2013"/>
    <s v="8 jaar"/>
    <d v="1899-12-30T00:01:57"/>
    <x v="36"/>
    <d v="2021-11-28T00:00:00"/>
    <s v="Alkmaar"/>
    <x v="1"/>
  </r>
  <r>
    <x v="2"/>
    <x v="0"/>
    <n v="100"/>
    <s v="vrije slag"/>
    <x v="1"/>
    <n v="2011"/>
    <s v="10 jaar"/>
    <d v="1899-12-30T00:01:27"/>
    <x v="28"/>
    <d v="2021-11-28T00:00:00"/>
    <s v="Alkmaar"/>
    <x v="0"/>
  </r>
  <r>
    <x v="2"/>
    <x v="0"/>
    <n v="50"/>
    <s v="vlinderslag"/>
    <x v="1"/>
    <n v="2011"/>
    <s v="10 jaar"/>
    <d v="1899-12-30T00:00:44"/>
    <x v="28"/>
    <d v="2021-11-28T00:00:00"/>
    <s v="Alkmaar"/>
    <x v="0"/>
  </r>
  <r>
    <x v="2"/>
    <x v="0"/>
    <n v="100"/>
    <s v="wisselslag"/>
    <x v="1"/>
    <n v="2011"/>
    <s v="10 jaar"/>
    <d v="1899-12-30T00:01:36"/>
    <x v="28"/>
    <d v="2021-11-28T00:00:00"/>
    <s v="Alkmaar"/>
    <x v="1"/>
  </r>
  <r>
    <x v="2"/>
    <x v="0"/>
    <n v="50"/>
    <s v="vrije slag"/>
    <x v="0"/>
    <n v="2011"/>
    <s v="10 jaar"/>
    <d v="1899-12-30T00:00:42"/>
    <x v="32"/>
    <d v="2021-11-28T00:00:00"/>
    <s v="Alkmaar"/>
    <x v="1"/>
  </r>
  <r>
    <x v="2"/>
    <x v="0"/>
    <n v="100"/>
    <s v="rugslag"/>
    <x v="0"/>
    <n v="2011"/>
    <s v="10 jaar"/>
    <d v="1899-12-30T00:01:51"/>
    <x v="32"/>
    <d v="2021-11-28T00:00:00"/>
    <s v="Alkmaar"/>
    <x v="1"/>
  </r>
  <r>
    <x v="2"/>
    <x v="0"/>
    <n v="50"/>
    <s v="vrije slag"/>
    <x v="1"/>
    <n v="2007"/>
    <s v="14 jaar"/>
    <d v="1899-12-30T00:00:30"/>
    <x v="8"/>
    <d v="2021-11-28T00:00:00"/>
    <s v="Amsterdam"/>
    <x v="1"/>
  </r>
  <r>
    <x v="2"/>
    <x v="0"/>
    <n v="200"/>
    <s v="rugslag"/>
    <x v="1"/>
    <n v="2007"/>
    <s v="14 jaar"/>
    <d v="1899-12-30T00:02:32"/>
    <x v="8"/>
    <d v="2021-11-28T00:00:00"/>
    <s v="Amsterdam"/>
    <x v="0"/>
  </r>
  <r>
    <x v="2"/>
    <x v="0"/>
    <n v="200"/>
    <s v="wisselslag"/>
    <x v="1"/>
    <n v="2007"/>
    <s v="14 jaar"/>
    <d v="1899-12-30T00:02:34"/>
    <x v="8"/>
    <d v="2021-11-28T00:00:00"/>
    <s v="Amsterdam"/>
    <x v="1"/>
  </r>
  <r>
    <x v="2"/>
    <x v="0"/>
    <n v="100"/>
    <s v="wisselslag"/>
    <x v="1"/>
    <n v="2006"/>
    <s v="15 jaar"/>
    <d v="1899-12-30T00:01:29"/>
    <x v="37"/>
    <d v="2021-11-28T00:00:00"/>
    <s v="Amsterdam"/>
    <x v="0"/>
  </r>
  <r>
    <x v="2"/>
    <x v="0"/>
    <n v="200"/>
    <s v="rugslag"/>
    <x v="1"/>
    <n v="2005"/>
    <s v="16 jaar"/>
    <d v="1899-12-30T00:02:43"/>
    <x v="23"/>
    <d v="2021-11-28T00:00:00"/>
    <s v="Amsterdam"/>
    <x v="0"/>
  </r>
  <r>
    <x v="2"/>
    <x v="0"/>
    <n v="50"/>
    <s v="schoolslag"/>
    <x v="1"/>
    <n v="2005"/>
    <s v="16 jaar"/>
    <d v="1899-12-30T00:00:39"/>
    <x v="23"/>
    <d v="2021-11-28T00:00:00"/>
    <s v="Amsterdam"/>
    <x v="0"/>
  </r>
  <r>
    <x v="2"/>
    <x v="0"/>
    <n v="100"/>
    <s v="rugslag"/>
    <x v="1"/>
    <n v="2007"/>
    <s v="14 jaar"/>
    <d v="1899-12-30T00:01:10"/>
    <x v="8"/>
    <d v="2021-12-12T00:00:00"/>
    <s v="Eindhoven"/>
    <x v="1"/>
  </r>
  <r>
    <x v="2"/>
    <x v="0"/>
    <n v="200"/>
    <s v="rugslag"/>
    <x v="1"/>
    <n v="2007"/>
    <s v="14 jaar"/>
    <d v="1899-12-30T00:02:30"/>
    <x v="8"/>
    <d v="2021-12-12T00:00:00"/>
    <s v="Eindhoven"/>
    <x v="1"/>
  </r>
  <r>
    <x v="2"/>
    <x v="0"/>
    <n v="100"/>
    <s v="vlinderslag"/>
    <x v="1"/>
    <n v="2007"/>
    <s v="14 jaar"/>
    <d v="1899-12-30T00:01:09"/>
    <x v="8"/>
    <d v="2021-12-12T00:00:00"/>
    <s v="Eindhoven"/>
    <x v="1"/>
  </r>
  <r>
    <x v="2"/>
    <x v="0"/>
    <n v="400"/>
    <s v="wisselslag"/>
    <x v="1"/>
    <n v="2007"/>
    <s v="14 jaar"/>
    <d v="1899-12-30T00:05:27"/>
    <x v="8"/>
    <d v="2021-12-12T00:00:00"/>
    <s v="Eindhoven"/>
    <x v="1"/>
  </r>
  <r>
    <x v="2"/>
    <x v="0"/>
    <n v="50"/>
    <s v="schoolslag"/>
    <x v="1"/>
    <n v="2007"/>
    <s v="14 jaar"/>
    <d v="1899-12-30T00:00:37"/>
    <x v="24"/>
    <d v="2021-12-12T00:00:00"/>
    <s v="Eindhoven"/>
    <x v="1"/>
  </r>
  <r>
    <x v="2"/>
    <x v="0"/>
    <n v="100"/>
    <s v="schoolslag"/>
    <x v="1"/>
    <n v="2007"/>
    <s v="14 jaar"/>
    <d v="1899-12-30T00:01:20"/>
    <x v="24"/>
    <d v="2021-12-12T00:00:00"/>
    <s v="Eindhoven"/>
    <x v="1"/>
  </r>
  <r>
    <x v="2"/>
    <x v="0"/>
    <n v="200"/>
    <s v="schoolslag"/>
    <x v="1"/>
    <n v="2007"/>
    <s v="14 jaar"/>
    <d v="1899-12-30T00:02:53"/>
    <x v="24"/>
    <d v="2021-12-12T00:00:00"/>
    <s v="Eindhoven"/>
    <x v="1"/>
  </r>
  <r>
    <x v="2"/>
    <x v="0"/>
    <n v="50"/>
    <s v="vrije slag"/>
    <x v="1"/>
    <n v="2011"/>
    <s v="11 jaar"/>
    <d v="1899-12-30T00:00:43"/>
    <x v="28"/>
    <d v="2022-02-13T00:00:00"/>
    <s v="Hoofddorp"/>
    <x v="0"/>
  </r>
  <r>
    <x v="2"/>
    <x v="0"/>
    <n v="100"/>
    <s v="vrije slag"/>
    <x v="1"/>
    <n v="2011"/>
    <s v="11 jaar"/>
    <d v="1899-12-30T00:01:33"/>
    <x v="28"/>
    <d v="2022-02-13T00:00:00"/>
    <s v="Hoofddorp"/>
    <x v="0"/>
  </r>
  <r>
    <x v="2"/>
    <x v="0"/>
    <n v="200"/>
    <s v="vrije slag"/>
    <x v="1"/>
    <n v="2011"/>
    <s v="11 jaar"/>
    <d v="1899-12-30T00:03:18"/>
    <x v="28"/>
    <d v="2022-02-13T00:00:00"/>
    <s v="Hoofddorp"/>
    <x v="0"/>
  </r>
  <r>
    <x v="2"/>
    <x v="0"/>
    <n v="50"/>
    <s v="rugslag"/>
    <x v="1"/>
    <n v="2011"/>
    <s v="11 jaar"/>
    <d v="1899-12-30T00:00:45"/>
    <x v="28"/>
    <d v="2022-02-13T00:00:00"/>
    <s v="Hoofddorp"/>
    <x v="0"/>
  </r>
  <r>
    <x v="2"/>
    <x v="0"/>
    <n v="100"/>
    <s v="rugslag"/>
    <x v="1"/>
    <n v="2011"/>
    <s v="11 jaar"/>
    <d v="1899-12-30T00:01:34"/>
    <x v="28"/>
    <d v="2022-02-13T00:00:00"/>
    <s v="Hoofddorp"/>
    <x v="0"/>
  </r>
  <r>
    <x v="2"/>
    <x v="0"/>
    <n v="50"/>
    <s v="schoolslag"/>
    <x v="1"/>
    <n v="2011"/>
    <s v="11 jaar"/>
    <d v="1899-12-30T00:00:50"/>
    <x v="28"/>
    <d v="2022-02-13T00:00:00"/>
    <s v="Hoofddorp"/>
    <x v="0"/>
  </r>
  <r>
    <x v="2"/>
    <x v="0"/>
    <n v="100"/>
    <s v="schoolslag"/>
    <x v="1"/>
    <n v="2011"/>
    <s v="11 jaar"/>
    <d v="1899-12-30T00:01:45"/>
    <x v="28"/>
    <d v="2022-02-13T00:00:00"/>
    <s v="Hoofddorp"/>
    <x v="0"/>
  </r>
  <r>
    <x v="2"/>
    <x v="0"/>
    <n v="50"/>
    <s v="vrije slag"/>
    <x v="1"/>
    <n v="2013"/>
    <s v="9 jaar"/>
    <d v="1899-12-30T00:00:43"/>
    <x v="36"/>
    <d v="2022-02-13T00:00:00"/>
    <s v="Hoofddorp"/>
    <x v="0"/>
  </r>
  <r>
    <x v="2"/>
    <x v="0"/>
    <n v="25"/>
    <s v="schoolslag"/>
    <x v="1"/>
    <n v="2014"/>
    <s v="8 jaar"/>
    <d v="1899-12-30T00:00:32"/>
    <x v="34"/>
    <d v="2022-02-13T00:00:00"/>
    <s v="Hoofddorp"/>
    <x v="0"/>
  </r>
  <r>
    <x v="2"/>
    <x v="0"/>
    <n v="50"/>
    <s v="vrije slag"/>
    <x v="0"/>
    <n v="2011"/>
    <s v="11 jaar"/>
    <d v="1899-12-30T00:00:47"/>
    <x v="32"/>
    <d v="2022-02-13T00:00:00"/>
    <s v="Hoofddorp"/>
    <x v="0"/>
  </r>
  <r>
    <x v="2"/>
    <x v="0"/>
    <n v="100"/>
    <s v="vrije slag"/>
    <x v="0"/>
    <n v="2011"/>
    <s v="11 jaar"/>
    <d v="1899-12-30T00:01:41"/>
    <x v="32"/>
    <d v="2022-02-13T00:00:00"/>
    <s v="Hoofddorp"/>
    <x v="0"/>
  </r>
  <r>
    <x v="2"/>
    <x v="0"/>
    <n v="200"/>
    <s v="vrije slag"/>
    <x v="0"/>
    <n v="2011"/>
    <s v="11 jaar"/>
    <d v="1899-12-30T00:03:23"/>
    <x v="32"/>
    <d v="2022-02-13T00:00:00"/>
    <s v="Hoofddorp"/>
    <x v="0"/>
  </r>
  <r>
    <x v="2"/>
    <x v="0"/>
    <n v="50"/>
    <s v="schoolslag"/>
    <x v="0"/>
    <n v="2011"/>
    <s v="11 jaar"/>
    <d v="1899-12-30T00:00:54"/>
    <x v="32"/>
    <d v="2022-02-13T00:00:00"/>
    <s v="Hoofddorp"/>
    <x v="0"/>
  </r>
  <r>
    <x v="2"/>
    <x v="0"/>
    <n v="100"/>
    <s v="schoolslag"/>
    <x v="0"/>
    <n v="2011"/>
    <s v="11 jaar"/>
    <d v="1899-12-30T00:01:53"/>
    <x v="32"/>
    <d v="2022-02-13T00:00:00"/>
    <s v="Hoofddorp"/>
    <x v="0"/>
  </r>
  <r>
    <x v="2"/>
    <x v="1"/>
    <n v="50"/>
    <s v="rugslag"/>
    <x v="0"/>
    <n v="2008"/>
    <s v="14 jaar"/>
    <d v="1899-12-30T00:00:38"/>
    <x v="19"/>
    <d v="2022-02-27T00:00:00"/>
    <s v="Den Haag"/>
    <x v="0"/>
  </r>
  <r>
    <x v="2"/>
    <x v="1"/>
    <n v="200"/>
    <s v="vrije slag"/>
    <x v="1"/>
    <n v="2007"/>
    <s v="15 jaar"/>
    <d v="1899-12-30T00:02:34"/>
    <x v="8"/>
    <d v="2022-02-27T00:00:00"/>
    <s v="Den Haag"/>
    <x v="0"/>
  </r>
  <r>
    <x v="2"/>
    <x v="1"/>
    <n v="400"/>
    <s v="vrije slag"/>
    <x v="1"/>
    <n v="2007"/>
    <s v="15 jaar"/>
    <d v="1899-12-30T00:05:12"/>
    <x v="8"/>
    <d v="2022-02-27T00:00:00"/>
    <s v="Den Haag"/>
    <x v="0"/>
  </r>
  <r>
    <x v="2"/>
    <x v="1"/>
    <n v="50"/>
    <s v="vrije slag"/>
    <x v="1"/>
    <n v="2007"/>
    <s v="15 jaar"/>
    <d v="1899-12-30T00:00:33"/>
    <x v="24"/>
    <d v="2022-02-27T00:00:00"/>
    <s v="Den Haag"/>
    <x v="0"/>
  </r>
  <r>
    <x v="2"/>
    <x v="1"/>
    <n v="100"/>
    <s v="vrije slag"/>
    <x v="1"/>
    <n v="2007"/>
    <s v="15 jaar"/>
    <d v="1899-12-30T00:01:10"/>
    <x v="24"/>
    <d v="2022-02-27T00:00:00"/>
    <s v="Den Haag"/>
    <x v="0"/>
  </r>
  <r>
    <x v="2"/>
    <x v="1"/>
    <n v="50"/>
    <s v="rugslag"/>
    <x v="1"/>
    <n v="2007"/>
    <s v="15 jaar"/>
    <d v="1899-12-30T00:00:38"/>
    <x v="24"/>
    <d v="2022-02-27T00:00:00"/>
    <s v="Den Haag"/>
    <x v="0"/>
  </r>
  <r>
    <x v="2"/>
    <x v="1"/>
    <n v="100"/>
    <s v="rugslag"/>
    <x v="1"/>
    <n v="2007"/>
    <s v="15 jaar"/>
    <d v="1899-12-30T00:01:18"/>
    <x v="24"/>
    <d v="2022-02-27T00:00:00"/>
    <s v="Den Haag"/>
    <x v="0"/>
  </r>
  <r>
    <x v="2"/>
    <x v="1"/>
    <n v="50"/>
    <s v="vrije slag"/>
    <x v="1"/>
    <n v="2005"/>
    <s v="17 jaar"/>
    <d v="1899-12-30T00:00:34"/>
    <x v="23"/>
    <d v="2022-02-27T00:00:00"/>
    <s v="Den Haag"/>
    <x v="0"/>
  </r>
  <r>
    <x v="2"/>
    <x v="1"/>
    <n v="100"/>
    <s v="vrije slag"/>
    <x v="1"/>
    <n v="2005"/>
    <s v="17 jaar"/>
    <d v="1899-12-30T00:01:10"/>
    <x v="23"/>
    <d v="2022-02-27T00:00:00"/>
    <s v="Den Haag"/>
    <x v="1"/>
  </r>
  <r>
    <x v="2"/>
    <x v="1"/>
    <n v="50"/>
    <s v="schoolslag"/>
    <x v="1"/>
    <n v="2005"/>
    <s v="17 jaar"/>
    <d v="1899-12-30T00:00:39"/>
    <x v="23"/>
    <d v="2022-02-27T00:00:00"/>
    <s v="Den Haag"/>
    <x v="0"/>
  </r>
  <r>
    <x v="2"/>
    <x v="1"/>
    <n v="50"/>
    <s v="schoolslag"/>
    <x v="0"/>
    <n v="1999"/>
    <s v="&gt;= 18 jaar"/>
    <d v="1899-12-30T00:00:36"/>
    <x v="18"/>
    <d v="2022-02-27T00:00:00"/>
    <s v="Den Haag"/>
    <x v="0"/>
  </r>
  <r>
    <x v="2"/>
    <x v="1"/>
    <n v="100"/>
    <s v="vrije slag"/>
    <x v="0"/>
    <n v="2003"/>
    <s v="&gt;= 18 jaar"/>
    <d v="1899-12-30T00:01:01"/>
    <x v="38"/>
    <d v="2022-02-27T00:00:00"/>
    <s v="Den Haag"/>
    <x v="0"/>
  </r>
  <r>
    <x v="2"/>
    <x v="1"/>
    <n v="50"/>
    <s v="vrije slag"/>
    <x v="0"/>
    <n v="2004"/>
    <s v="&gt;= 18 jaar"/>
    <d v="1899-12-30T00:00:27"/>
    <x v="3"/>
    <d v="2022-02-27T00:00:00"/>
    <s v="Den Haag"/>
    <x v="0"/>
  </r>
  <r>
    <x v="2"/>
    <x v="1"/>
    <n v="50"/>
    <s v="rugslag"/>
    <x v="0"/>
    <n v="2004"/>
    <s v="&gt;= 18 jaar"/>
    <d v="1899-12-30T00:00:31"/>
    <x v="3"/>
    <d v="2022-02-27T00:00:00"/>
    <s v="Den Haag"/>
    <x v="0"/>
  </r>
  <r>
    <x v="2"/>
    <x v="1"/>
    <n v="50"/>
    <s v="vlinderslag"/>
    <x v="0"/>
    <n v="2004"/>
    <s v="&gt;= 18 jaar"/>
    <d v="1899-12-30T00:00:29"/>
    <x v="3"/>
    <d v="2022-02-27T00:00:00"/>
    <s v="Den Haag"/>
    <x v="0"/>
  </r>
  <r>
    <x v="2"/>
    <x v="1"/>
    <n v="100"/>
    <s v="rugslag"/>
    <x v="1"/>
    <n v="2007"/>
    <s v="15 jaar"/>
    <d v="1899-12-30T00:01:14"/>
    <x v="8"/>
    <d v="2022-03-06T00:00:00"/>
    <s v="Drachten"/>
    <x v="0"/>
  </r>
  <r>
    <x v="2"/>
    <x v="1"/>
    <n v="200"/>
    <s v="wisselslag"/>
    <x v="1"/>
    <n v="2007"/>
    <s v="15 jaar"/>
    <d v="1899-12-30T00:02:42"/>
    <x v="8"/>
    <d v="2022-03-06T00:00:00"/>
    <s v="Drachten"/>
    <x v="0"/>
  </r>
  <r>
    <x v="2"/>
    <x v="1"/>
    <n v="50"/>
    <s v="schoolslag"/>
    <x v="1"/>
    <n v="2007"/>
    <s v="15 jaar"/>
    <d v="1899-12-30T00:00:38"/>
    <x v="24"/>
    <d v="2022-03-06T00:00:00"/>
    <s v="Den Haag"/>
    <x v="0"/>
  </r>
  <r>
    <x v="2"/>
    <x v="1"/>
    <n v="100"/>
    <s v="schoolslag"/>
    <x v="1"/>
    <n v="2007"/>
    <s v="15 jaar"/>
    <d v="1899-12-30T00:01:28"/>
    <x v="24"/>
    <d v="2022-03-06T00:00:00"/>
    <s v="Den Haag"/>
    <x v="0"/>
  </r>
  <r>
    <x v="2"/>
    <x v="1"/>
    <n v="100"/>
    <s v="schoolslag"/>
    <x v="1"/>
    <n v="2007"/>
    <s v="15 jaar"/>
    <d v="1899-12-30T00:01:24"/>
    <x v="24"/>
    <d v="2022-03-06T00:00:00"/>
    <s v="Den Haag"/>
    <x v="0"/>
  </r>
  <r>
    <x v="2"/>
    <x v="1"/>
    <n v="200"/>
    <s v="schoolslag"/>
    <x v="1"/>
    <n v="2007"/>
    <s v="15 jaar"/>
    <d v="1899-12-30T00:03:03"/>
    <x v="24"/>
    <d v="2022-03-06T00:00:00"/>
    <s v="Den Haag"/>
    <x v="0"/>
  </r>
  <r>
    <x v="2"/>
    <x v="1"/>
    <n v="100"/>
    <s v="rugslag"/>
    <x v="1"/>
    <n v="2005"/>
    <s v="17 jaar"/>
    <d v="1899-12-30T00:01:18"/>
    <x v="23"/>
    <d v="2022-03-06T00:00:00"/>
    <s v="Drachten"/>
    <x v="0"/>
  </r>
  <r>
    <x v="2"/>
    <x v="1"/>
    <n v="100"/>
    <s v="schoolslag"/>
    <x v="1"/>
    <n v="2005"/>
    <s v="17 jaar"/>
    <d v="1899-12-30T00:01:29"/>
    <x v="23"/>
    <d v="2022-03-06T00:00:00"/>
    <s v="Drachten"/>
    <x v="0"/>
  </r>
  <r>
    <x v="2"/>
    <x v="1"/>
    <n v="100"/>
    <s v="schoolslag"/>
    <x v="1"/>
    <n v="2005"/>
    <s v="17 jaar"/>
    <d v="1899-12-30T00:01:26"/>
    <x v="23"/>
    <d v="2022-03-06T00:00:00"/>
    <s v="Drachten"/>
    <x v="0"/>
  </r>
  <r>
    <x v="2"/>
    <x v="1"/>
    <n v="200"/>
    <s v="schoolslag"/>
    <x v="1"/>
    <n v="2005"/>
    <s v="17 jaar"/>
    <d v="1899-12-30T00:03:06"/>
    <x v="23"/>
    <d v="2022-03-06T00:00:00"/>
    <s v="Drachten"/>
    <x v="0"/>
  </r>
  <r>
    <x v="2"/>
    <x v="1"/>
    <n v="200"/>
    <s v="wisselslag"/>
    <x v="1"/>
    <n v="2005"/>
    <s v="17 jaar"/>
    <d v="1899-12-30T00:02:48"/>
    <x v="23"/>
    <d v="2022-03-06T00:00:00"/>
    <s v="Drachten"/>
    <x v="0"/>
  </r>
  <r>
    <x v="2"/>
    <x v="1"/>
    <n v="200"/>
    <s v="rugslag"/>
    <x v="0"/>
    <n v="2004"/>
    <s v="&gt;= 18 jaar"/>
    <d v="1899-12-30T00:02:38"/>
    <x v="4"/>
    <d v="2022-03-06T00:00:00"/>
    <s v="Drachten"/>
    <x v="0"/>
  </r>
  <r>
    <x v="2"/>
    <x v="1"/>
    <n v="200"/>
    <s v="vlinderslag"/>
    <x v="0"/>
    <n v="2004"/>
    <s v="&gt;= 18 jaar"/>
    <d v="1899-12-30T00:03:04"/>
    <x v="4"/>
    <d v="2022-03-06T00:00:00"/>
    <s v="Drachten"/>
    <x v="1"/>
  </r>
  <r>
    <x v="2"/>
    <x v="1"/>
    <n v="100"/>
    <s v="rugslag"/>
    <x v="0"/>
    <n v="2004"/>
    <s v="&gt;= 18 jaar"/>
    <d v="1899-12-30T00:01:08"/>
    <x v="3"/>
    <d v="2022-03-06T00:00:00"/>
    <s v="Drachten"/>
    <x v="1"/>
  </r>
  <r>
    <x v="2"/>
    <x v="1"/>
    <n v="100"/>
    <s v="vlinderslag"/>
    <x v="0"/>
    <n v="2004"/>
    <s v="&gt;= 18 jaar"/>
    <d v="1899-12-30T00:01:07"/>
    <x v="3"/>
    <d v="2022-03-06T00:00:00"/>
    <s v="Drachten"/>
    <x v="1"/>
  </r>
  <r>
    <x v="2"/>
    <x v="0"/>
    <n v="50"/>
    <s v="vlinderslag"/>
    <x v="1"/>
    <n v="2013"/>
    <s v="9 jaar"/>
    <d v="1899-12-30T00:00:58"/>
    <x v="36"/>
    <d v="2022-03-13T00:00:00"/>
    <s v="Almere"/>
    <x v="0"/>
  </r>
  <r>
    <x v="2"/>
    <x v="0"/>
    <n v="25"/>
    <s v="rugslag"/>
    <x v="1"/>
    <n v="2013"/>
    <s v="9 jaar"/>
    <d v="1899-12-30T00:00:24"/>
    <x v="36"/>
    <d v="2022-03-13T00:00:00"/>
    <s v="Almere"/>
    <x v="1"/>
  </r>
  <r>
    <x v="2"/>
    <x v="0"/>
    <n v="50"/>
    <s v="rugslag"/>
    <x v="1"/>
    <n v="2011"/>
    <s v="11 jaar"/>
    <d v="1899-12-30T00:00:40"/>
    <x v="28"/>
    <d v="2022-03-13T00:00:00"/>
    <s v="Almere"/>
    <x v="1"/>
  </r>
  <r>
    <x v="2"/>
    <x v="0"/>
    <n v="50"/>
    <s v="vrije slag"/>
    <x v="0"/>
    <n v="2011"/>
    <s v="11 jaar"/>
    <d v="1899-12-30T00:00:42"/>
    <x v="32"/>
    <d v="2022-03-13T00:00:00"/>
    <s v="Almere"/>
    <x v="0"/>
  </r>
  <r>
    <x v="2"/>
    <x v="0"/>
    <n v="50"/>
    <s v="vlinderslag"/>
    <x v="1"/>
    <n v="2007"/>
    <s v="15 jaar"/>
    <d v="1899-12-30T00:00:33"/>
    <x v="8"/>
    <d v="2022-03-13T00:00:00"/>
    <s v="Almere"/>
    <x v="0"/>
  </r>
  <r>
    <x v="2"/>
    <x v="0"/>
    <n v="100"/>
    <s v="vlinderslag"/>
    <x v="1"/>
    <n v="2007"/>
    <s v="15 jaar"/>
    <d v="1899-12-30T00:01:09"/>
    <x v="8"/>
    <d v="2022-03-13T00:00:00"/>
    <s v="Almere"/>
    <x v="0"/>
  </r>
  <r>
    <x v="2"/>
    <x v="0"/>
    <n v="50"/>
    <s v="vrije slag"/>
    <x v="1"/>
    <n v="2007"/>
    <s v="15 jaar"/>
    <d v="1899-12-30T00:00:33"/>
    <x v="24"/>
    <d v="2022-03-13T00:00:00"/>
    <s v="Almere"/>
    <x v="0"/>
  </r>
  <r>
    <x v="2"/>
    <x v="0"/>
    <n v="100"/>
    <s v="wisselslag"/>
    <x v="1"/>
    <n v="2007"/>
    <s v="15 jaar"/>
    <d v="1899-12-30T00:01:14"/>
    <x v="24"/>
    <d v="2022-03-13T00:00:00"/>
    <s v="Almere"/>
    <x v="0"/>
  </r>
  <r>
    <x v="2"/>
    <x v="0"/>
    <n v="50"/>
    <s v="vrije slag"/>
    <x v="1"/>
    <n v="2005"/>
    <s v="17 jaar"/>
    <d v="1899-12-30T00:00:31"/>
    <x v="23"/>
    <d v="2022-03-13T00:00:00"/>
    <s v="Almere"/>
    <x v="0"/>
  </r>
  <r>
    <x v="2"/>
    <x v="0"/>
    <n v="50"/>
    <s v="rugslag"/>
    <x v="1"/>
    <n v="2005"/>
    <s v="17 jaar"/>
    <d v="1899-12-30T00:00:37"/>
    <x v="23"/>
    <d v="2022-03-13T00:00:00"/>
    <s v="Almere"/>
    <x v="0"/>
  </r>
  <r>
    <x v="2"/>
    <x v="0"/>
    <n v="100"/>
    <s v="rugslag"/>
    <x v="1"/>
    <n v="2005"/>
    <s v="17 jaar"/>
    <d v="1899-12-30T00:01:15"/>
    <x v="23"/>
    <d v="2022-03-13T00:00:00"/>
    <s v="Almere"/>
    <x v="0"/>
  </r>
  <r>
    <x v="2"/>
    <x v="0"/>
    <n v="50"/>
    <s v="vlinderslag"/>
    <x v="1"/>
    <n v="2002"/>
    <s v="&gt;= 18 jaar"/>
    <d v="1899-12-30T00:00:34"/>
    <x v="9"/>
    <d v="2022-03-13T00:00:00"/>
    <s v="Almere"/>
    <x v="0"/>
  </r>
  <r>
    <x v="2"/>
    <x v="0"/>
    <n v="50"/>
    <s v="rugslag"/>
    <x v="0"/>
    <n v="2003"/>
    <s v="&gt;= 18 jaar"/>
    <d v="1899-12-30T00:00:30"/>
    <x v="6"/>
    <d v="2022-03-13T00:00:00"/>
    <s v="Almere"/>
    <x v="1"/>
  </r>
  <r>
    <x v="2"/>
    <x v="0"/>
    <n v="50"/>
    <s v="vlinderslag"/>
    <x v="0"/>
    <n v="2003"/>
    <s v="&gt;= 18 jaar"/>
    <d v="1899-12-30T00:00:29"/>
    <x v="38"/>
    <d v="2022-03-13T00:00:00"/>
    <s v="Almere"/>
    <x v="0"/>
  </r>
  <r>
    <x v="2"/>
    <x v="0"/>
    <n v="50"/>
    <s v="vrije slag"/>
    <x v="0"/>
    <n v="2004"/>
    <s v="&gt;= 18 jaar"/>
    <d v="1899-12-30T00:00:26"/>
    <x v="3"/>
    <d v="2022-03-13T00:00:00"/>
    <s v="Almere"/>
    <x v="0"/>
  </r>
  <r>
    <x v="2"/>
    <x v="0"/>
    <n v="100"/>
    <s v="rugslag"/>
    <x v="0"/>
    <n v="2004"/>
    <s v="&gt;= 18 jaar"/>
    <d v="1899-12-30T00:01:04"/>
    <x v="3"/>
    <d v="2022-03-13T00:00:00"/>
    <s v="Almere"/>
    <x v="1"/>
  </r>
  <r>
    <x v="2"/>
    <x v="0"/>
    <s v="4x50"/>
    <s v="wisselslag"/>
    <x v="0"/>
    <n v="2000"/>
    <s v="&gt;= 18 jaar"/>
    <d v="1899-12-30T00:01:59"/>
    <x v="16"/>
    <d v="2022-03-13T00:00:00"/>
    <s v="Almere"/>
    <x v="1"/>
  </r>
  <r>
    <x v="3"/>
    <x v="0"/>
    <n v="25"/>
    <s v="vrije slag"/>
    <x v="1"/>
    <n v="2014"/>
    <s v="8 jaar"/>
    <d v="1899-12-30T00:00:26"/>
    <x v="34"/>
    <d v="2022-10-09T00:00:00"/>
    <s v="Almere"/>
    <x v="0"/>
  </r>
  <r>
    <x v="2"/>
    <x v="0"/>
    <n v="25"/>
    <s v="rugslag"/>
    <x v="1"/>
    <n v="2014"/>
    <s v="8 jaar"/>
    <d v="1899-12-30T00:00:32"/>
    <x v="34"/>
    <d v="2022-03-20T00:00:00"/>
    <s v="Hilversum"/>
    <x v="0"/>
  </r>
  <r>
    <x v="2"/>
    <x v="0"/>
    <n v="50"/>
    <s v="vrije slag"/>
    <x v="1"/>
    <n v="2011"/>
    <s v="11 jaar"/>
    <d v="1899-12-30T00:00:41"/>
    <x v="28"/>
    <d v="2022-03-20T00:00:00"/>
    <s v="Hilversum"/>
    <x v="0"/>
  </r>
  <r>
    <x v="2"/>
    <x v="0"/>
    <n v="100"/>
    <s v="vrije slag"/>
    <x v="1"/>
    <n v="2011"/>
    <s v="11 jaar"/>
    <d v="1899-12-30T00:01:25"/>
    <x v="28"/>
    <d v="2022-03-20T00:00:00"/>
    <s v="Hilversum"/>
    <x v="0"/>
  </r>
  <r>
    <x v="2"/>
    <x v="0"/>
    <n v="50"/>
    <s v="vlinderslag"/>
    <x v="1"/>
    <n v="2011"/>
    <s v="11 jaar"/>
    <d v="1899-12-30T00:00:49"/>
    <x v="28"/>
    <d v="2022-03-20T00:00:00"/>
    <s v="Hilversum"/>
    <x v="0"/>
  </r>
  <r>
    <x v="2"/>
    <x v="0"/>
    <n v="100"/>
    <s v="vlinderslag"/>
    <x v="1"/>
    <n v="2011"/>
    <s v="11 jaar"/>
    <d v="1899-12-30T00:01:55"/>
    <x v="28"/>
    <d v="2022-03-20T00:00:00"/>
    <s v="Hilversum"/>
    <x v="0"/>
  </r>
  <r>
    <x v="2"/>
    <x v="0"/>
    <n v="200"/>
    <s v="wisselslag"/>
    <x v="1"/>
    <n v="2011"/>
    <s v="11 jaar"/>
    <d v="1899-12-30T00:03:26"/>
    <x v="28"/>
    <d v="2022-03-20T00:00:00"/>
    <s v="Hilversum"/>
    <x v="0"/>
  </r>
  <r>
    <x v="2"/>
    <x v="0"/>
    <n v="100"/>
    <s v="vrije slag"/>
    <x v="0"/>
    <n v="2011"/>
    <s v="11 jaar"/>
    <d v="1899-12-30T00:01:39"/>
    <x v="32"/>
    <d v="2022-03-20T00:00:00"/>
    <s v="Hilversum"/>
    <x v="0"/>
  </r>
  <r>
    <x v="2"/>
    <x v="0"/>
    <n v="50"/>
    <s v="vlinderslag"/>
    <x v="0"/>
    <n v="2011"/>
    <s v="11 jaar"/>
    <d v="1899-12-30T00:01:03"/>
    <x v="32"/>
    <d v="2022-03-20T00:00:00"/>
    <s v="Hilversum"/>
    <x v="0"/>
  </r>
  <r>
    <x v="2"/>
    <x v="0"/>
    <n v="100"/>
    <s v="vlinderslag"/>
    <x v="0"/>
    <n v="2011"/>
    <s v="11 jaar"/>
    <d v="1899-12-30T00:02:13"/>
    <x v="32"/>
    <d v="2022-03-20T00:00:00"/>
    <s v="Hilversum"/>
    <x v="0"/>
  </r>
  <r>
    <x v="2"/>
    <x v="1"/>
    <n v="50"/>
    <s v="vrije slag"/>
    <x v="1"/>
    <n v="2007"/>
    <s v="15 jaar"/>
    <d v="1899-12-30T00:00:30"/>
    <x v="8"/>
    <d v="2022-03-20T00:00:00"/>
    <s v="Eindhoven"/>
    <x v="1"/>
  </r>
  <r>
    <x v="2"/>
    <x v="1"/>
    <n v="100"/>
    <s v="vrije slag"/>
    <x v="1"/>
    <n v="2007"/>
    <s v="15 jaar"/>
    <d v="1899-12-30T00:01:07"/>
    <x v="8"/>
    <d v="2022-03-20T00:00:00"/>
    <s v="Eindhoven"/>
    <x v="0"/>
  </r>
  <r>
    <x v="2"/>
    <x v="1"/>
    <n v="200"/>
    <s v="vrije slag"/>
    <x v="1"/>
    <n v="2007"/>
    <s v="15 jaar"/>
    <d v="1899-12-30T00:02:29"/>
    <x v="8"/>
    <d v="2022-03-20T00:00:00"/>
    <s v="Eindhoven"/>
    <x v="0"/>
  </r>
  <r>
    <x v="2"/>
    <x v="1"/>
    <n v="400"/>
    <s v="vrije slag"/>
    <x v="1"/>
    <n v="2007"/>
    <s v="15 jaar"/>
    <d v="1899-12-30T00:05:05"/>
    <x v="8"/>
    <d v="2022-03-20T00:00:00"/>
    <s v="Eindhoven"/>
    <x v="0"/>
  </r>
  <r>
    <x v="2"/>
    <x v="1"/>
    <n v="50"/>
    <s v="rugslag"/>
    <x v="1"/>
    <n v="2007"/>
    <s v="15 jaar"/>
    <d v="1899-12-30T00:00:37"/>
    <x v="8"/>
    <d v="2022-03-20T00:00:00"/>
    <s v="Eindhoven"/>
    <x v="0"/>
  </r>
  <r>
    <x v="2"/>
    <x v="1"/>
    <n v="200"/>
    <s v="rugslag"/>
    <x v="1"/>
    <n v="2007"/>
    <s v="15 jaar"/>
    <d v="1899-12-30T00:02:38"/>
    <x v="8"/>
    <d v="2022-03-20T00:00:00"/>
    <s v="Eindhoven"/>
    <x v="0"/>
  </r>
  <r>
    <x v="2"/>
    <x v="1"/>
    <n v="50"/>
    <s v="vlinderslag"/>
    <x v="1"/>
    <n v="2007"/>
    <s v="15 jaar"/>
    <d v="1899-12-30T00:00:33"/>
    <x v="8"/>
    <d v="2022-03-20T00:00:00"/>
    <s v="Eindhoven"/>
    <x v="0"/>
  </r>
  <r>
    <x v="2"/>
    <x v="1"/>
    <n v="100"/>
    <s v="vlinderslag"/>
    <x v="1"/>
    <n v="2007"/>
    <s v="15 jaar"/>
    <d v="1899-12-30T00:01:10"/>
    <x v="8"/>
    <d v="2022-03-20T00:00:00"/>
    <s v="Eindhoven"/>
    <x v="0"/>
  </r>
  <r>
    <x v="2"/>
    <x v="1"/>
    <n v="400"/>
    <s v="wisselslag"/>
    <x v="1"/>
    <n v="2007"/>
    <s v="15 jaar"/>
    <d v="1899-12-30T00:05:42"/>
    <x v="8"/>
    <d v="2022-03-20T00:00:00"/>
    <s v="Eindhoven"/>
    <x v="0"/>
  </r>
  <r>
    <x v="2"/>
    <x v="1"/>
    <n v="50"/>
    <s v="schoolslag"/>
    <x v="1"/>
    <n v="2007"/>
    <s v="15 jaar"/>
    <d v="1899-12-30T00:00:38"/>
    <x v="24"/>
    <d v="2022-03-20T00:00:00"/>
    <s v="Eindhoven"/>
    <x v="1"/>
  </r>
  <r>
    <x v="2"/>
    <x v="1"/>
    <n v="100"/>
    <s v="schoolslag"/>
    <x v="1"/>
    <n v="2007"/>
    <s v="15 jaar"/>
    <d v="1899-12-30T00:01:23"/>
    <x v="24"/>
    <d v="2022-03-20T00:00:00"/>
    <s v="Eindhoven"/>
    <x v="0"/>
  </r>
  <r>
    <x v="2"/>
    <x v="1"/>
    <n v="200"/>
    <s v="schoolslag"/>
    <x v="1"/>
    <n v="2007"/>
    <s v="15 jaar"/>
    <d v="1899-12-30T00:03:00"/>
    <x v="24"/>
    <d v="2022-03-20T00:00:00"/>
    <s v="Eindhoven"/>
    <x v="0"/>
  </r>
  <r>
    <x v="2"/>
    <x v="1"/>
    <n v="200"/>
    <s v="vlinderslag"/>
    <x v="1"/>
    <n v="2007"/>
    <s v="15 jaar"/>
    <d v="1899-12-30T00:02:49"/>
    <x v="24"/>
    <d v="2022-03-20T00:00:00"/>
    <s v="Eindhoven"/>
    <x v="0"/>
  </r>
  <r>
    <x v="2"/>
    <x v="1"/>
    <n v="50"/>
    <s v="vrije slag"/>
    <x v="1"/>
    <n v="2005"/>
    <s v="17 jaar"/>
    <d v="1899-12-30T00:00:32"/>
    <x v="23"/>
    <d v="2022-03-20T00:00:00"/>
    <s v="Eindhoven"/>
    <x v="0"/>
  </r>
  <r>
    <x v="2"/>
    <x v="1"/>
    <n v="50"/>
    <s v="rugslag"/>
    <x v="1"/>
    <n v="2005"/>
    <s v="17 jaar"/>
    <d v="1899-12-30T00:00:37"/>
    <x v="23"/>
    <d v="2022-03-20T00:00:00"/>
    <s v="Eindhoven"/>
    <x v="0"/>
  </r>
  <r>
    <x v="2"/>
    <x v="1"/>
    <n v="50"/>
    <s v="vlinderslag"/>
    <x v="1"/>
    <n v="2005"/>
    <s v="17 jaar"/>
    <d v="1899-12-30T00:00:35"/>
    <x v="23"/>
    <d v="2022-03-20T00:00:00"/>
    <s v="Eindhoven"/>
    <x v="0"/>
  </r>
  <r>
    <x v="2"/>
    <x v="1"/>
    <n v="200"/>
    <s v="wisselslag"/>
    <x v="1"/>
    <n v="2005"/>
    <s v="17 jaar"/>
    <d v="1899-12-30T00:02:45"/>
    <x v="23"/>
    <d v="2022-03-20T00:00:00"/>
    <s v="Eindhoven"/>
    <x v="0"/>
  </r>
  <r>
    <x v="2"/>
    <x v="1"/>
    <n v="200"/>
    <s v="vrije slag"/>
    <x v="0"/>
    <n v="2004"/>
    <s v="&gt;= 18 jaar"/>
    <d v="1899-12-30T00:02:25"/>
    <x v="4"/>
    <d v="2022-03-20T00:00:00"/>
    <s v="Hilversum"/>
    <x v="1"/>
  </r>
  <r>
    <x v="2"/>
    <x v="1"/>
    <n v="200"/>
    <s v="rugslag"/>
    <x v="0"/>
    <n v="2004"/>
    <s v="&gt;= 18 jaar"/>
    <d v="1899-12-30T00:02:36"/>
    <x v="4"/>
    <d v="2022-03-20T00:00:00"/>
    <s v="Hilversum"/>
    <x v="0"/>
  </r>
  <r>
    <x v="2"/>
    <x v="1"/>
    <n v="100"/>
    <s v="schoolslag"/>
    <x v="0"/>
    <n v="2004"/>
    <s v="&gt;= 18 jaar"/>
    <d v="1899-12-30T00:01:25"/>
    <x v="4"/>
    <d v="2022-03-20T00:00:00"/>
    <s v="Hilversum"/>
    <x v="0"/>
  </r>
  <r>
    <x v="2"/>
    <x v="1"/>
    <n v="200"/>
    <s v="wisselslag"/>
    <x v="1"/>
    <n v="2007"/>
    <s v="15 jaar"/>
    <d v="1899-12-30T00:02:41"/>
    <x v="8"/>
    <d v="2022-03-27T00:00:00"/>
    <s v="Alkmaar"/>
    <x v="0"/>
  </r>
  <r>
    <x v="2"/>
    <x v="1"/>
    <n v="50"/>
    <s v="rugslag"/>
    <x v="1"/>
    <n v="2007"/>
    <s v="15 jaar"/>
    <d v="1899-12-30T00:00:36"/>
    <x v="24"/>
    <d v="2022-03-27T00:00:00"/>
    <s v="Alkmaar"/>
    <x v="0"/>
  </r>
  <r>
    <x v="2"/>
    <x v="1"/>
    <n v="100"/>
    <s v="schoolslag"/>
    <x v="1"/>
    <n v="2007"/>
    <s v="15 jaar"/>
    <d v="1899-12-30T00:01:22"/>
    <x v="24"/>
    <d v="2022-03-27T00:00:00"/>
    <s v="Alkmaar"/>
    <x v="1"/>
  </r>
  <r>
    <x v="2"/>
    <x v="1"/>
    <n v="50"/>
    <s v="schoolslag"/>
    <x v="1"/>
    <n v="2005"/>
    <s v="17 jaar"/>
    <d v="1899-12-30T00:00:38"/>
    <x v="23"/>
    <d v="2022-03-27T00:00:00"/>
    <s v="Alkmaar"/>
    <x v="1"/>
  </r>
  <r>
    <x v="2"/>
    <x v="1"/>
    <n v="100"/>
    <s v="vlinderslag"/>
    <x v="1"/>
    <n v="2005"/>
    <s v="17 jaar"/>
    <d v="1899-12-30T00:01:17"/>
    <x v="23"/>
    <d v="2022-03-27T00:00:00"/>
    <s v="Alkmaar"/>
    <x v="0"/>
  </r>
  <r>
    <x v="2"/>
    <x v="0"/>
    <n v="200"/>
    <s v="vlinderslag"/>
    <x v="1"/>
    <n v="2007"/>
    <s v="15 jaar"/>
    <d v="1899-12-30T00:02:35"/>
    <x v="8"/>
    <d v="2022-04-03T00:00:00"/>
    <s v="Haarlem"/>
    <x v="0"/>
  </r>
  <r>
    <x v="2"/>
    <x v="0"/>
    <n v="400"/>
    <s v="wisselslag"/>
    <x v="1"/>
    <n v="2007"/>
    <s v="15 jaar"/>
    <d v="1899-12-30T00:05:32"/>
    <x v="8"/>
    <d v="2022-04-03T00:00:00"/>
    <s v="Haarlem"/>
    <x v="0"/>
  </r>
  <r>
    <x v="2"/>
    <x v="0"/>
    <n v="100"/>
    <s v="vlinderslag"/>
    <x v="1"/>
    <n v="2005"/>
    <s v="17 jaar"/>
    <d v="1899-12-30T00:01:19"/>
    <x v="23"/>
    <d v="2022-04-03T00:00:00"/>
    <s v="Haarlem"/>
    <x v="0"/>
  </r>
  <r>
    <x v="2"/>
    <x v="0"/>
    <n v="400"/>
    <s v="wisselslag"/>
    <x v="1"/>
    <n v="2005"/>
    <s v="17 jaar"/>
    <d v="1899-12-30T00:05:41"/>
    <x v="23"/>
    <d v="2022-04-03T00:00:00"/>
    <s v="Haarlem"/>
    <x v="0"/>
  </r>
  <r>
    <x v="2"/>
    <x v="0"/>
    <n v="1000"/>
    <s v="vlinderslag"/>
    <x v="0"/>
    <n v="2004"/>
    <s v="&gt;= 18 jaar"/>
    <d v="1899-12-30T00:14:58"/>
    <x v="3"/>
    <d v="2022-04-03T00:00:00"/>
    <s v="Haarlem"/>
    <x v="1"/>
  </r>
  <r>
    <x v="2"/>
    <x v="0"/>
    <n v="200"/>
    <s v="vlinderslag"/>
    <x v="0"/>
    <n v="2004"/>
    <s v="&gt;= 18 jaar"/>
    <d v="1899-12-30T00:02:50"/>
    <x v="3"/>
    <d v="2022-04-03T00:00:00"/>
    <s v="Haarlem"/>
    <x v="1"/>
  </r>
  <r>
    <x v="2"/>
    <x v="0"/>
    <n v="100"/>
    <s v="vrije slag"/>
    <x v="1"/>
    <n v="2013"/>
    <s v="9 jaar"/>
    <d v="1899-12-30T00:01:34"/>
    <x v="36"/>
    <d v="2022-04-10T00:00:00"/>
    <s v="Hoofddorp"/>
    <x v="0"/>
  </r>
  <r>
    <x v="2"/>
    <x v="0"/>
    <n v="100"/>
    <s v="wisselslag"/>
    <x v="1"/>
    <n v="2013"/>
    <s v="9 jaar"/>
    <d v="1899-12-30T00:01:55"/>
    <x v="36"/>
    <d v="2022-04-10T00:00:00"/>
    <s v="Hoofddorp"/>
    <x v="0"/>
  </r>
  <r>
    <x v="2"/>
    <x v="0"/>
    <n v="200"/>
    <s v="vrije slag"/>
    <x v="1"/>
    <n v="2011"/>
    <s v="11 jaar"/>
    <d v="1899-12-30T00:03:17"/>
    <x v="28"/>
    <d v="2022-04-10T00:00:00"/>
    <s v="Hoofddorp"/>
    <x v="0"/>
  </r>
  <r>
    <x v="2"/>
    <x v="0"/>
    <n v="100"/>
    <s v="rugslag"/>
    <x v="1"/>
    <n v="2011"/>
    <s v="11 jaar"/>
    <d v="1899-12-30T00:01:30"/>
    <x v="28"/>
    <d v="2022-04-10T00:00:00"/>
    <s v="Hoofddorp"/>
    <x v="0"/>
  </r>
  <r>
    <x v="3"/>
    <x v="0"/>
    <n v="200"/>
    <s v="vrije slag"/>
    <x v="0"/>
    <n v="2011"/>
    <s v="11 jaar"/>
    <d v="1899-12-30T00:03:19"/>
    <x v="32"/>
    <d v="2022-10-09T00:00:00"/>
    <s v="Almere"/>
    <x v="0"/>
  </r>
  <r>
    <x v="3"/>
    <x v="0"/>
    <n v="50"/>
    <s v="vlinderslag"/>
    <x v="0"/>
    <n v="2011"/>
    <s v="11 jaar"/>
    <d v="1899-12-30T00:00:53"/>
    <x v="32"/>
    <d v="2022-10-09T00:00:00"/>
    <s v="Almere"/>
    <x v="0"/>
  </r>
  <r>
    <x v="2"/>
    <x v="1"/>
    <n v="50"/>
    <s v="vlinderslag"/>
    <x v="0"/>
    <n v="2009"/>
    <s v="13 jaar"/>
    <d v="1899-12-30T00:00:41"/>
    <x v="26"/>
    <d v="2022-04-18T00:00:00"/>
    <s v="Utrecht"/>
    <x v="1"/>
  </r>
  <r>
    <x v="2"/>
    <x v="1"/>
    <n v="200"/>
    <s v="wisselslag"/>
    <x v="0"/>
    <n v="2009"/>
    <s v="13 jaar"/>
    <d v="1899-12-30T00:03:24"/>
    <x v="26"/>
    <d v="2022-04-18T00:00:00"/>
    <s v="Utrecht"/>
    <x v="0"/>
  </r>
  <r>
    <x v="2"/>
    <x v="1"/>
    <n v="50"/>
    <s v="vlinderslag"/>
    <x v="1"/>
    <n v="2007"/>
    <s v="15 jaar"/>
    <d v="1899-12-30T00:00:32"/>
    <x v="8"/>
    <d v="2022-04-18T00:00:00"/>
    <s v="Utrecht"/>
    <x v="1"/>
  </r>
  <r>
    <x v="2"/>
    <x v="1"/>
    <n v="200"/>
    <s v="vlinderslag"/>
    <x v="1"/>
    <n v="2007"/>
    <s v="15 jaar"/>
    <d v="1899-12-30T00:02:48"/>
    <x v="8"/>
    <d v="2022-04-18T00:00:00"/>
    <s v="Utrecht"/>
    <x v="0"/>
  </r>
  <r>
    <x v="2"/>
    <x v="1"/>
    <n v="200"/>
    <s v="wisselslag"/>
    <x v="1"/>
    <n v="2007"/>
    <s v="15 jaar"/>
    <d v="1899-12-30T00:02:40"/>
    <x v="8"/>
    <d v="2022-04-18T00:00:00"/>
    <s v="Utrecht"/>
    <x v="0"/>
  </r>
  <r>
    <x v="2"/>
    <x v="1"/>
    <n v="200"/>
    <s v="wisselslag"/>
    <x v="0"/>
    <n v="2009"/>
    <s v="13 jaar"/>
    <d v="1899-12-30T00:03:21"/>
    <x v="26"/>
    <d v="2022-04-18T00:00:00"/>
    <s v="Utrecht"/>
    <x v="1"/>
  </r>
  <r>
    <x v="2"/>
    <x v="1"/>
    <n v="200"/>
    <s v="wisselslag"/>
    <x v="1"/>
    <n v="2007"/>
    <s v="15 jaar"/>
    <d v="1899-12-30T00:02:38"/>
    <x v="8"/>
    <d v="2022-04-18T00:00:00"/>
    <s v="Utrecht"/>
    <x v="1"/>
  </r>
  <r>
    <x v="2"/>
    <x v="1"/>
    <n v="50"/>
    <s v="vrije slag"/>
    <x v="0"/>
    <n v="2006"/>
    <s v="16 jaar"/>
    <d v="1899-12-30T00:00:29"/>
    <x v="39"/>
    <d v="2022-04-18T00:00:00"/>
    <s v="Utrecht"/>
    <x v="0"/>
  </r>
  <r>
    <x v="2"/>
    <x v="1"/>
    <n v="100"/>
    <s v="vrije slag"/>
    <x v="0"/>
    <n v="2006"/>
    <s v="16 jaar"/>
    <d v="1899-12-30T00:01:05"/>
    <x v="39"/>
    <d v="2022-04-18T00:00:00"/>
    <s v="Utrecht"/>
    <x v="0"/>
  </r>
  <r>
    <x v="2"/>
    <x v="1"/>
    <n v="200"/>
    <s v="rugslag"/>
    <x v="1"/>
    <n v="2005"/>
    <s v="17 jaar"/>
    <d v="1899-12-30T00:02:52"/>
    <x v="23"/>
    <d v="2022-04-18T00:00:00"/>
    <s v="Utrecht"/>
    <x v="0"/>
  </r>
  <r>
    <x v="2"/>
    <x v="1"/>
    <n v="50"/>
    <s v="vlinderslag"/>
    <x v="1"/>
    <n v="2005"/>
    <s v="17 jaar"/>
    <d v="1899-12-30T00:00:35"/>
    <x v="23"/>
    <d v="2022-04-18T00:00:00"/>
    <s v="Utrecht"/>
    <x v="0"/>
  </r>
  <r>
    <x v="2"/>
    <x v="1"/>
    <n v="100"/>
    <s v="schoolslag"/>
    <x v="0"/>
    <n v="2004"/>
    <s v="&gt;= 18 jaar"/>
    <d v="1899-12-30T00:01:21"/>
    <x v="5"/>
    <d v="2022-04-18T00:00:00"/>
    <s v="Utrecht"/>
    <x v="0"/>
  </r>
  <r>
    <x v="2"/>
    <x v="1"/>
    <n v="200"/>
    <s v="rugslag"/>
    <x v="0"/>
    <n v="2003"/>
    <s v="&gt;= 18 jaar"/>
    <d v="1899-12-30T00:02:32"/>
    <x v="6"/>
    <d v="2022-04-18T00:00:00"/>
    <s v="Utrecht"/>
    <x v="1"/>
  </r>
  <r>
    <x v="2"/>
    <x v="1"/>
    <n v="50"/>
    <s v="schoolslag"/>
    <x v="0"/>
    <n v="2001"/>
    <s v="&gt;= 18 jaar"/>
    <d v="1899-12-30T00:00:35"/>
    <x v="14"/>
    <d v="2022-04-18T00:00:00"/>
    <s v="Utrecht"/>
    <x v="0"/>
  </r>
  <r>
    <x v="2"/>
    <x v="1"/>
    <n v="100"/>
    <s v="vrije slag"/>
    <x v="0"/>
    <n v="2003"/>
    <s v="&gt;= 18 jaar"/>
    <d v="1899-12-30T00:01:00"/>
    <x v="38"/>
    <d v="2022-04-18T00:00:00"/>
    <s v="Utrecht"/>
    <x v="0"/>
  </r>
  <r>
    <x v="2"/>
    <x v="1"/>
    <n v="50"/>
    <s v="vrije slag"/>
    <x v="0"/>
    <n v="2004"/>
    <s v="&gt;= 18 jaar"/>
    <d v="1899-12-30T00:00:26"/>
    <x v="3"/>
    <d v="2022-04-18T00:00:00"/>
    <s v="Utrecht"/>
    <x v="0"/>
  </r>
  <r>
    <x v="2"/>
    <x v="1"/>
    <n v="50"/>
    <s v="rugslag"/>
    <x v="0"/>
    <n v="2004"/>
    <s v="&gt;= 18 jaar"/>
    <d v="1899-12-30T00:00:31"/>
    <x v="3"/>
    <d v="2022-04-18T00:00:00"/>
    <s v="Utrecht"/>
    <x v="1"/>
  </r>
  <r>
    <x v="2"/>
    <x v="1"/>
    <n v="200"/>
    <s v="wisselslag"/>
    <x v="0"/>
    <n v="2004"/>
    <s v="&gt;= 18 jaar"/>
    <d v="1899-12-30T00:02:29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1"/>
  </r>
  <r>
    <x v="2"/>
    <x v="1"/>
    <n v="50"/>
    <s v="rugslag"/>
    <x v="1"/>
    <n v="2002"/>
    <s v="&gt;= 18 jaar"/>
    <d v="1899-12-30T00:00:39"/>
    <x v="9"/>
    <d v="2022-04-18T00:00:00"/>
    <s v="Utrecht"/>
    <x v="0"/>
  </r>
  <r>
    <x v="2"/>
    <x v="1"/>
    <n v="200"/>
    <s v="rugslag"/>
    <x v="1"/>
    <n v="2002"/>
    <s v="&gt;= 18 jaar"/>
    <d v="1899-12-30T00:03:02"/>
    <x v="9"/>
    <d v="2022-04-18T00:00:00"/>
    <s v="Utrecht"/>
    <x v="0"/>
  </r>
  <r>
    <x v="2"/>
    <x v="1"/>
    <n v="50"/>
    <s v="vlinderslag"/>
    <x v="1"/>
    <n v="2002"/>
    <s v="&gt;= 18 jaar"/>
    <d v="1899-12-30T00:00:34"/>
    <x v="9"/>
    <d v="2022-04-18T00:00:00"/>
    <s v="Utrecht"/>
    <x v="1"/>
  </r>
  <r>
    <x v="2"/>
    <x v="0"/>
    <n v="50"/>
    <s v="vrije slag"/>
    <x v="1"/>
    <n v="2011"/>
    <s v="11 jaar"/>
    <d v="1899-12-30T00:00:41"/>
    <x v="28"/>
    <d v="2022-04-24T00:00:00"/>
    <s v="Hoofddorp"/>
    <x v="0"/>
  </r>
  <r>
    <x v="2"/>
    <x v="0"/>
    <n v="200"/>
    <s v="vrije slag"/>
    <x v="1"/>
    <n v="2011"/>
    <s v="11 jaar"/>
    <d v="1899-12-30T00:03:11"/>
    <x v="28"/>
    <d v="2022-04-24T00:00:00"/>
    <s v="Hoofddorp"/>
    <x v="0"/>
  </r>
  <r>
    <x v="2"/>
    <x v="0"/>
    <n v="50"/>
    <s v="schoolslag"/>
    <x v="1"/>
    <n v="2011"/>
    <s v="11 jaar"/>
    <d v="1899-12-30T00:00:46"/>
    <x v="28"/>
    <d v="2022-04-24T00:00:00"/>
    <s v="Hoofddorp"/>
    <x v="1"/>
  </r>
  <r>
    <x v="2"/>
    <x v="0"/>
    <n v="50"/>
    <s v="vrije slag"/>
    <x v="1"/>
    <n v="2007"/>
    <s v="15 jaar"/>
    <d v="1899-12-30T00:00:30"/>
    <x v="8"/>
    <d v="2022-04-24T00:00:00"/>
    <s v="Hoofddorp"/>
    <x v="0"/>
  </r>
  <r>
    <x v="2"/>
    <x v="0"/>
    <n v="50"/>
    <s v="rugslag"/>
    <x v="1"/>
    <n v="2007"/>
    <s v="15 jaar"/>
    <d v="1899-12-30T00:00:35"/>
    <x v="8"/>
    <d v="2022-04-24T00:00:00"/>
    <s v="Hoofddorp"/>
    <x v="0"/>
  </r>
  <r>
    <x v="2"/>
    <x v="0"/>
    <n v="100"/>
    <s v="rugslag"/>
    <x v="1"/>
    <n v="2007"/>
    <s v="15 jaar"/>
    <d v="1899-12-30T00:01:10"/>
    <x v="8"/>
    <d v="2022-04-24T00:00:00"/>
    <s v="Hoofddorp"/>
    <x v="0"/>
  </r>
  <r>
    <x v="2"/>
    <x v="0"/>
    <n v="50"/>
    <s v="rugslag"/>
    <x v="0"/>
    <n v="2006"/>
    <s v="16 jaar"/>
    <d v="1899-12-30T00:00:30"/>
    <x v="1"/>
    <d v="2022-04-24T00:00:00"/>
    <s v="Hoofddorp"/>
    <x v="1"/>
  </r>
  <r>
    <x v="2"/>
    <x v="0"/>
    <n v="100"/>
    <s v="rugslag"/>
    <x v="0"/>
    <n v="2006"/>
    <s v="16 jaar"/>
    <d v="1899-12-30T00:01:02"/>
    <x v="1"/>
    <d v="2022-04-24T00:00:00"/>
    <s v="Hoofddorp"/>
    <x v="1"/>
  </r>
  <r>
    <x v="2"/>
    <x v="0"/>
    <n v="100"/>
    <s v="vlinderslag"/>
    <x v="1"/>
    <n v="2005"/>
    <s v="17 jaar"/>
    <d v="1899-12-30T00:01:14"/>
    <x v="23"/>
    <d v="2022-04-24T00:00:00"/>
    <s v="Hoofddorp"/>
    <x v="0"/>
  </r>
  <r>
    <x v="2"/>
    <x v="0"/>
    <n v="100"/>
    <s v="wisselslag"/>
    <x v="1"/>
    <n v="2005"/>
    <s v="17 jaar"/>
    <d v="1899-12-30T00:01:14"/>
    <x v="23"/>
    <d v="2022-04-24T00:00:00"/>
    <s v="Hoofddorp"/>
    <x v="0"/>
  </r>
  <r>
    <x v="2"/>
    <x v="0"/>
    <n v="50"/>
    <s v="vrije slag"/>
    <x v="1"/>
    <n v="2004"/>
    <s v="&gt;= 18 jaar"/>
    <d v="1899-12-30T00:00:30"/>
    <x v="22"/>
    <d v="2022-04-24T00:00:00"/>
    <s v="Hoofddorp"/>
    <x v="1"/>
  </r>
  <r>
    <x v="2"/>
    <x v="0"/>
    <n v="100"/>
    <s v="vlinderslag"/>
    <x v="1"/>
    <n v="2004"/>
    <s v="&gt;= 18 jaar"/>
    <d v="1899-12-30T00:01:20"/>
    <x v="22"/>
    <d v="2022-04-24T00:00:00"/>
    <s v="Hoofddorp"/>
    <x v="1"/>
  </r>
  <r>
    <x v="2"/>
    <x v="0"/>
    <n v="50"/>
    <s v="vrije slag"/>
    <x v="0"/>
    <n v="2003"/>
    <s v="&gt;= 18 jaar"/>
    <d v="1899-12-30T00:00:26"/>
    <x v="6"/>
    <d v="2022-04-24T00:00:00"/>
    <s v="Hoofddorp"/>
    <x v="0"/>
  </r>
  <r>
    <x v="2"/>
    <x v="0"/>
    <n v="50"/>
    <s v="vlinderslag"/>
    <x v="0"/>
    <n v="2004"/>
    <s v="&gt;= 18 jaar"/>
    <d v="1899-12-30T00:00:29"/>
    <x v="3"/>
    <d v="2022-04-24T00:00:00"/>
    <s v="Hoofddorp"/>
    <x v="1"/>
  </r>
  <r>
    <x v="2"/>
    <x v="0"/>
    <n v="100"/>
    <s v="vlinderslag"/>
    <x v="0"/>
    <n v="2004"/>
    <s v="&gt;= 18 jaar"/>
    <d v="1899-12-30T00:01:04"/>
    <x v="3"/>
    <d v="2022-04-24T00:00:00"/>
    <s v="Hoofddorp"/>
    <x v="1"/>
  </r>
  <r>
    <x v="2"/>
    <x v="0"/>
    <n v="100"/>
    <s v="wisselslag"/>
    <x v="0"/>
    <n v="2004"/>
    <s v="&gt;= 18 jaar"/>
    <d v="1899-12-30T00:01:06"/>
    <x v="3"/>
    <d v="2022-04-24T00:00:00"/>
    <s v="Hoofddorp"/>
    <x v="0"/>
  </r>
  <r>
    <x v="2"/>
    <x v="0"/>
    <s v="4x50"/>
    <s v="vrije slag"/>
    <x v="2"/>
    <n v="2000"/>
    <s v="&gt;= 18 jaar"/>
    <d v="1899-12-30T00:01:54"/>
    <x v="30"/>
    <d v="2022-04-24T00:00:00"/>
    <s v="Hoofddorp"/>
    <x v="1"/>
  </r>
  <r>
    <x v="2"/>
    <x v="0"/>
    <s v="4x100"/>
    <s v="wisselslag"/>
    <x v="2"/>
    <n v="2000"/>
    <s v="&gt;= 18 jaar"/>
    <d v="1899-12-30T00:04:37"/>
    <x v="30"/>
    <d v="2022-04-24T00:00:00"/>
    <s v="Hoofddorp"/>
    <x v="1"/>
  </r>
  <r>
    <x v="2"/>
    <x v="0"/>
    <s v="8x50"/>
    <s v="vrije slag"/>
    <x v="2"/>
    <n v="2000"/>
    <s v="&gt;= 18 jaar"/>
    <d v="1899-12-30T00:03:53"/>
    <x v="30"/>
    <d v="2022-04-24T00:00:00"/>
    <s v="Hoofddorp"/>
    <x v="1"/>
  </r>
  <r>
    <x v="2"/>
    <x v="0"/>
    <n v="50"/>
    <s v="vlinderslag"/>
    <x v="1"/>
    <n v="2011"/>
    <s v="11 jaar"/>
    <d v="1899-12-30T00:00:48"/>
    <x v="28"/>
    <d v="2022-05-15T00:00:00"/>
    <s v="Hilversum"/>
    <x v="0"/>
  </r>
  <r>
    <x v="2"/>
    <x v="0"/>
    <n v="100"/>
    <s v="vrije slag"/>
    <x v="0"/>
    <n v="2011"/>
    <s v="11 jaar"/>
    <d v="1899-12-30T00:01:32"/>
    <x v="32"/>
    <d v="2022-05-15T00:00:00"/>
    <s v="Hilversum"/>
    <x v="0"/>
  </r>
  <r>
    <x v="2"/>
    <x v="0"/>
    <n v="50"/>
    <s v="vlinderslag"/>
    <x v="0"/>
    <n v="2011"/>
    <s v="11 jaar"/>
    <d v="1899-12-30T00:01:00"/>
    <x v="32"/>
    <d v="2022-05-15T00:00:00"/>
    <s v="Hilversum"/>
    <x v="0"/>
  </r>
  <r>
    <x v="2"/>
    <x v="0"/>
    <n v="50"/>
    <s v="vlinderslag"/>
    <x v="0"/>
    <n v="2011"/>
    <s v="11 jaar"/>
    <d v="1899-12-30T00:00:59"/>
    <x v="32"/>
    <d v="2022-05-15T00:00:00"/>
    <s v="Hilversum"/>
    <x v="0"/>
  </r>
  <r>
    <x v="2"/>
    <x v="0"/>
    <n v="100"/>
    <s v="vlinderslag"/>
    <x v="0"/>
    <n v="2011"/>
    <s v="11 jaar"/>
    <s v="2:06.99"/>
    <x v="32"/>
    <d v="2022-05-15T00:00:00"/>
    <s v="Hilversum"/>
    <x v="1"/>
  </r>
  <r>
    <x v="2"/>
    <x v="0"/>
    <n v="200"/>
    <s v="wisselslag"/>
    <x v="0"/>
    <n v="2011"/>
    <s v="11 jaar"/>
    <d v="1899-12-30T00:03:49"/>
    <x v="32"/>
    <d v="2022-05-15T00:00:00"/>
    <s v="Hilversum"/>
    <x v="0"/>
  </r>
  <r>
    <x v="2"/>
    <x v="1"/>
    <n v="50"/>
    <s v="rugslag"/>
    <x v="0"/>
    <n v="2008"/>
    <s v="14 jaar"/>
    <d v="1899-12-30T00:00:36"/>
    <x v="19"/>
    <d v="2022-05-15T00:00:00"/>
    <s v="Amsterdam"/>
    <x v="1"/>
  </r>
  <r>
    <x v="2"/>
    <x v="1"/>
    <n v="50"/>
    <s v="schoolslag"/>
    <x v="0"/>
    <n v="2008"/>
    <s v="14 jaar"/>
    <d v="1899-12-30T00:00:42"/>
    <x v="19"/>
    <d v="2022-05-15T00:00:00"/>
    <s v="Amsterdam"/>
    <x v="1"/>
  </r>
  <r>
    <x v="2"/>
    <x v="1"/>
    <n v="100"/>
    <s v="vrije slag"/>
    <x v="1"/>
    <n v="2007"/>
    <s v="15 jaar"/>
    <d v="1899-12-30T00:01:07"/>
    <x v="8"/>
    <d v="2022-05-15T00:00:00"/>
    <s v="Amsterdam"/>
    <x v="1"/>
  </r>
  <r>
    <x v="2"/>
    <x v="1"/>
    <n v="200"/>
    <s v="vlinderslag"/>
    <x v="1"/>
    <n v="2007"/>
    <s v="15 jaar"/>
    <d v="1899-12-30T00:02:46"/>
    <x v="8"/>
    <d v="2022-05-15T00:00:00"/>
    <s v="Amsterdam"/>
    <x v="0"/>
  </r>
  <r>
    <x v="2"/>
    <x v="1"/>
    <n v="50"/>
    <s v="vrije slag"/>
    <x v="1"/>
    <n v="2005"/>
    <s v="17 jaar"/>
    <d v="1899-12-30T00:00:32"/>
    <x v="23"/>
    <d v="2022-05-15T00:00:00"/>
    <s v="Amsterdam"/>
    <x v="1"/>
  </r>
  <r>
    <x v="2"/>
    <x v="1"/>
    <n v="100"/>
    <s v="vlinderslag"/>
    <x v="1"/>
    <n v="2005"/>
    <s v="17 jaar"/>
    <d v="1899-12-30T00:01:16"/>
    <x v="23"/>
    <d v="2022-05-15T00:00:00"/>
    <s v="Amsterdam"/>
    <x v="0"/>
  </r>
  <r>
    <x v="2"/>
    <x v="1"/>
    <n v="200"/>
    <s v="wisselslag"/>
    <x v="1"/>
    <n v="2005"/>
    <s v="17 jaar"/>
    <d v="1899-12-30T00:02:44"/>
    <x v="23"/>
    <d v="2022-05-15T00:00:00"/>
    <s v="Amsterdam"/>
    <x v="0"/>
  </r>
  <r>
    <x v="2"/>
    <x v="1"/>
    <n v="100"/>
    <s v="vrije slag"/>
    <x v="0"/>
    <n v="2004"/>
    <s v="&gt;= 18 jaar"/>
    <d v="1899-12-30T00:01:00"/>
    <x v="3"/>
    <d v="2022-05-15T00:00:00"/>
    <s v="Amsterdam"/>
    <x v="1"/>
  </r>
  <r>
    <x v="2"/>
    <x v="0"/>
    <n v="100"/>
    <s v="vlinderslag"/>
    <x v="0"/>
    <n v="2008"/>
    <s v="14 jaar"/>
    <d v="1899-12-30T00:01:23"/>
    <x v="19"/>
    <d v="2022-05-21T00:00:00"/>
    <s v="Hoofddorp"/>
    <x v="1"/>
  </r>
  <r>
    <x v="2"/>
    <x v="0"/>
    <n v="50"/>
    <s v="vlinderslag"/>
    <x v="1"/>
    <n v="2007"/>
    <s v="15 jaar"/>
    <d v="1899-12-30T00:00:32"/>
    <x v="8"/>
    <d v="2022-06-26T00:00:00"/>
    <s v="Aalsmeer"/>
    <x v="0"/>
  </r>
  <r>
    <x v="2"/>
    <x v="0"/>
    <n v="100"/>
    <s v="vrije slag"/>
    <x v="1"/>
    <n v="2007"/>
    <s v="15 jaar"/>
    <d v="1899-12-30T00:01:07"/>
    <x v="8"/>
    <d v="2022-05-21T00:00:00"/>
    <s v="Hoofddorp"/>
    <x v="0"/>
  </r>
  <r>
    <x v="2"/>
    <x v="0"/>
    <n v="200"/>
    <s v="vrije slag"/>
    <x v="1"/>
    <n v="2007"/>
    <s v="15 jaar"/>
    <d v="1899-12-30T00:02:18"/>
    <x v="8"/>
    <d v="2022-05-21T00:00:00"/>
    <s v="Hoofddorp"/>
    <x v="1"/>
  </r>
  <r>
    <x v="2"/>
    <x v="0"/>
    <n v="400"/>
    <s v="vrije slag"/>
    <x v="1"/>
    <n v="2007"/>
    <s v="15 jaar"/>
    <d v="1899-12-30T00:04:52"/>
    <x v="8"/>
    <d v="2022-05-21T00:00:00"/>
    <s v="Hoofddorp"/>
    <x v="1"/>
  </r>
  <r>
    <x v="2"/>
    <x v="0"/>
    <n v="800"/>
    <s v="vrije slag"/>
    <x v="1"/>
    <n v="2007"/>
    <s v="15 jaar"/>
    <d v="1899-12-30T00:10:10"/>
    <x v="8"/>
    <d v="2022-05-21T00:00:00"/>
    <s v="Hoofddorp"/>
    <x v="0"/>
  </r>
  <r>
    <x v="2"/>
    <x v="0"/>
    <n v="50"/>
    <s v="rugslag"/>
    <x v="1"/>
    <n v="2007"/>
    <s v="15 jaar"/>
    <d v="1899-12-30T00:00:34"/>
    <x v="8"/>
    <d v="2022-05-21T00:00:00"/>
    <s v="Hoofddorp"/>
    <x v="0"/>
  </r>
  <r>
    <x v="2"/>
    <x v="0"/>
    <n v="100"/>
    <s v="rugslag"/>
    <x v="1"/>
    <n v="2007"/>
    <s v="15 jaar"/>
    <d v="1899-12-30T00:01:10"/>
    <x v="8"/>
    <d v="2022-05-21T00:00:00"/>
    <s v="Hoofddorp"/>
    <x v="0"/>
  </r>
  <r>
    <x v="2"/>
    <x v="0"/>
    <n v="200"/>
    <s v="rugslag"/>
    <x v="1"/>
    <n v="2007"/>
    <s v="15 jaar"/>
    <d v="1899-12-30T00:02:30"/>
    <x v="8"/>
    <d v="2022-05-21T00:00:00"/>
    <s v="Hoofddorp"/>
    <x v="0"/>
  </r>
  <r>
    <x v="2"/>
    <x v="0"/>
    <n v="50"/>
    <s v="schoolslag"/>
    <x v="1"/>
    <n v="2007"/>
    <s v="15 jaar"/>
    <d v="1899-12-30T00:00:36"/>
    <x v="24"/>
    <d v="2022-05-21T00:00:00"/>
    <s v="Hoofddorp"/>
    <x v="1"/>
  </r>
  <r>
    <x v="2"/>
    <x v="0"/>
    <n v="100"/>
    <s v="schoolslag"/>
    <x v="1"/>
    <n v="2007"/>
    <s v="15 jaar"/>
    <d v="1899-12-30T00:01:19"/>
    <x v="24"/>
    <d v="2022-05-21T00:00:00"/>
    <s v="Hoofddorp"/>
    <x v="1"/>
  </r>
  <r>
    <x v="2"/>
    <x v="0"/>
    <n v="50"/>
    <s v="vlinderslag"/>
    <x v="1"/>
    <n v="2007"/>
    <s v="15 jaar"/>
    <d v="1899-12-30T00:00:33"/>
    <x v="24"/>
    <d v="2022-05-21T00:00:00"/>
    <s v="Hoofddorp"/>
    <x v="0"/>
  </r>
  <r>
    <x v="2"/>
    <x v="0"/>
    <n v="200"/>
    <s v="vrije slag"/>
    <x v="1"/>
    <n v="2005"/>
    <s v="17 jaar"/>
    <d v="1899-12-30T00:02:27"/>
    <x v="23"/>
    <d v="2022-05-21T00:00:00"/>
    <s v="Hoofddorp"/>
    <x v="0"/>
  </r>
  <r>
    <x v="2"/>
    <x v="0"/>
    <n v="50"/>
    <s v="schoolslag"/>
    <x v="1"/>
    <n v="2005"/>
    <s v="17 jaar"/>
    <d v="1899-12-30T00:00:37"/>
    <x v="23"/>
    <d v="2022-05-21T00:00:00"/>
    <s v="Hoofddorp"/>
    <x v="0"/>
  </r>
  <r>
    <x v="2"/>
    <x v="0"/>
    <n v="100"/>
    <s v="schoolslag"/>
    <x v="1"/>
    <n v="2005"/>
    <s v="17 jaar"/>
    <d v="1899-12-30T00:01:21"/>
    <x v="23"/>
    <d v="2022-05-21T00:00:00"/>
    <s v="Hoofddorp"/>
    <x v="1"/>
  </r>
  <r>
    <x v="2"/>
    <x v="1"/>
    <n v="800"/>
    <s v="vrije slag"/>
    <x v="1"/>
    <n v="2007"/>
    <s v="15 jaar"/>
    <d v="1899-12-30T00:10:39"/>
    <x v="8"/>
    <d v="2022-05-29T00:00:00"/>
    <s v="Alkmaar"/>
    <x v="0"/>
  </r>
  <r>
    <x v="2"/>
    <x v="1"/>
    <n v="1500"/>
    <s v="vrije slag"/>
    <x v="1"/>
    <n v="2007"/>
    <s v="15 jaar"/>
    <d v="1899-12-30T00:20:00"/>
    <x v="8"/>
    <d v="2022-05-29T00:00:00"/>
    <s v="Alkmaar"/>
    <x v="1"/>
  </r>
  <r>
    <x v="2"/>
    <x v="1"/>
    <n v="400"/>
    <s v="wisselslag"/>
    <x v="1"/>
    <n v="2005"/>
    <s v="17 jaar"/>
    <d v="1899-12-30T00:06:13"/>
    <x v="23"/>
    <d v="2022-05-29T00:00:00"/>
    <s v="Alkmaar"/>
    <x v="0"/>
  </r>
  <r>
    <x v="2"/>
    <x v="1"/>
    <n v="400"/>
    <s v="vrije slag"/>
    <x v="0"/>
    <n v="2004"/>
    <s v="&gt;= 18 jaar"/>
    <d v="1899-12-30T00:05:28"/>
    <x v="4"/>
    <d v="2022-05-29T00:00:00"/>
    <s v="Alkmaar"/>
    <x v="0"/>
  </r>
  <r>
    <x v="2"/>
    <x v="1"/>
    <n v="800"/>
    <s v="vrije slag"/>
    <x v="0"/>
    <n v="2004"/>
    <s v="&gt;= 18 jaar"/>
    <d v="1899-12-30T00:11:05"/>
    <x v="4"/>
    <d v="2022-05-29T00:00:00"/>
    <s v="Alkmaar"/>
    <x v="1"/>
  </r>
  <r>
    <x v="2"/>
    <x v="1"/>
    <n v="1500"/>
    <s v="vrije slag"/>
    <x v="0"/>
    <n v="2004"/>
    <s v="&gt;= 18 jaar"/>
    <d v="1899-12-30T00:20:48"/>
    <x v="4"/>
    <d v="2022-05-29T00:00:00"/>
    <s v="Alkmaar"/>
    <x v="1"/>
  </r>
  <r>
    <x v="2"/>
    <x v="0"/>
    <n v="50"/>
    <s v="schoolslag"/>
    <x v="1"/>
    <n v="2005"/>
    <s v="17 jaar"/>
    <d v="1899-12-30T00:00:37"/>
    <x v="23"/>
    <d v="2022-06-06T00:00:00"/>
    <s v="Purmerend"/>
    <x v="1"/>
  </r>
  <r>
    <x v="2"/>
    <x v="1"/>
    <n v="200"/>
    <s v="schoolslag"/>
    <x v="1"/>
    <n v="2007"/>
    <s v="15 jaar"/>
    <d v="1899-12-30T00:02:58"/>
    <x v="24"/>
    <d v="2022-06-12T00:00:00"/>
    <s v="Eindhoven"/>
    <x v="1"/>
  </r>
  <r>
    <x v="2"/>
    <x v="1"/>
    <n v="200"/>
    <s v="vrije slag"/>
    <x v="1"/>
    <n v="2007"/>
    <s v="15 jaar"/>
    <d v="1899-12-30T00:02:21"/>
    <x v="8"/>
    <d v="2022-06-12T00:00:00"/>
    <s v="Eindhoven"/>
    <x v="1"/>
  </r>
  <r>
    <x v="2"/>
    <x v="1"/>
    <n v="50"/>
    <s v="rugslag"/>
    <x v="1"/>
    <n v="2007"/>
    <s v="15 jaar"/>
    <d v="1899-12-30T00:00:36"/>
    <x v="8"/>
    <d v="2022-06-12T00:00:00"/>
    <s v="Eindhoven"/>
    <x v="1"/>
  </r>
  <r>
    <x v="2"/>
    <x v="1"/>
    <n v="100"/>
    <s v="rugslag"/>
    <x v="1"/>
    <n v="2007"/>
    <s v="15 jaar"/>
    <d v="1899-12-30T00:01:12"/>
    <x v="8"/>
    <d v="2022-06-12T00:00:00"/>
    <s v="Eindhoven"/>
    <x v="1"/>
  </r>
  <r>
    <x v="2"/>
    <x v="1"/>
    <n v="200"/>
    <s v="rugslag"/>
    <x v="1"/>
    <n v="2007"/>
    <s v="15 jaar"/>
    <d v="1899-12-30T00:02:35"/>
    <x v="8"/>
    <d v="2022-06-12T00:00:00"/>
    <s v="Eindhoven"/>
    <x v="1"/>
  </r>
  <r>
    <x v="2"/>
    <x v="1"/>
    <n v="100"/>
    <s v="vlinderslag"/>
    <x v="1"/>
    <n v="2007"/>
    <s v="15 jaar"/>
    <d v="1899-12-30T00:01:10"/>
    <x v="8"/>
    <d v="2022-06-12T00:00:00"/>
    <s v="Eindhoven"/>
    <x v="0"/>
  </r>
  <r>
    <x v="2"/>
    <x v="1"/>
    <n v="100"/>
    <s v="vlinderslag"/>
    <x v="1"/>
    <n v="2007"/>
    <s v="15 jaar"/>
    <d v="1899-12-30T00:01:09"/>
    <x v="8"/>
    <d v="2022-06-12T00:00:00"/>
    <s v="Eindhoven"/>
    <x v="1"/>
  </r>
  <r>
    <x v="2"/>
    <x v="1"/>
    <n v="200"/>
    <s v="vlinderslag"/>
    <x v="1"/>
    <n v="2007"/>
    <s v="15 jaar"/>
    <d v="1899-12-30T00:02:35"/>
    <x v="8"/>
    <d v="2022-06-12T00:00:00"/>
    <s v="Eindhoven"/>
    <x v="1"/>
  </r>
  <r>
    <x v="2"/>
    <x v="1"/>
    <n v="400"/>
    <s v="wisselslag"/>
    <x v="1"/>
    <n v="2007"/>
    <s v="15 jaar"/>
    <d v="1899-12-30T00:05:36"/>
    <x v="8"/>
    <d v="2022-06-12T00:00:00"/>
    <s v="Eindhoven"/>
    <x v="1"/>
  </r>
  <r>
    <x v="2"/>
    <x v="1"/>
    <n v="400"/>
    <s v="vrije slag"/>
    <x v="1"/>
    <n v="2007"/>
    <s v="15 jaar"/>
    <d v="1899-12-30T00:05:02"/>
    <x v="8"/>
    <d v="2022-06-19T00:00:00"/>
    <s v="Amersfoort"/>
    <x v="1"/>
  </r>
  <r>
    <x v="2"/>
    <x v="1"/>
    <n v="800"/>
    <s v="vrije slag"/>
    <x v="1"/>
    <n v="2007"/>
    <s v="15 jaar"/>
    <d v="1899-12-30T00:10:10"/>
    <x v="8"/>
    <d v="2022-06-19T00:00:00"/>
    <s v="Amersfoort"/>
    <x v="1"/>
  </r>
  <r>
    <x v="2"/>
    <x v="0"/>
    <n v="50"/>
    <s v="vrije slag"/>
    <x v="1"/>
    <n v="2011"/>
    <s v="11 jaar"/>
    <d v="1899-12-30T00:00:40"/>
    <x v="28"/>
    <d v="2022-06-19T00:00:00"/>
    <s v="Hoofddorp"/>
    <x v="0"/>
  </r>
  <r>
    <x v="2"/>
    <x v="0"/>
    <n v="100"/>
    <s v="vrije slag"/>
    <x v="1"/>
    <n v="2011"/>
    <s v="11 jaar"/>
    <d v="1899-12-30T00:01:23"/>
    <x v="28"/>
    <d v="2022-06-19T00:00:00"/>
    <s v="Hoofddorp"/>
    <x v="0"/>
  </r>
  <r>
    <x v="2"/>
    <x v="0"/>
    <n v="200"/>
    <s v="vrije slag"/>
    <x v="1"/>
    <n v="2011"/>
    <s v="11 jaar"/>
    <d v="1899-12-30T00:03:09"/>
    <x v="28"/>
    <d v="2022-06-19T00:00:00"/>
    <s v="Hoofddorp"/>
    <x v="0"/>
  </r>
  <r>
    <x v="2"/>
    <x v="0"/>
    <n v="100"/>
    <s v="rugslag"/>
    <x v="1"/>
    <n v="2011"/>
    <s v="11 jaar"/>
    <d v="1899-12-30T00:01:30"/>
    <x v="28"/>
    <d v="2022-06-19T00:00:00"/>
    <s v="Hoofddorp"/>
    <x v="1"/>
  </r>
  <r>
    <x v="2"/>
    <x v="0"/>
    <n v="100"/>
    <s v="schoolslag"/>
    <x v="1"/>
    <n v="2011"/>
    <s v="11 jaar"/>
    <d v="1899-12-30T00:01:44"/>
    <x v="28"/>
    <d v="2022-06-19T00:00:00"/>
    <s v="Hoofddorp"/>
    <x v="0"/>
  </r>
  <r>
    <x v="2"/>
    <x v="0"/>
    <n v="50"/>
    <s v="vlinderslag"/>
    <x v="1"/>
    <n v="2011"/>
    <s v="11 jaar"/>
    <d v="1899-12-30T00:00:46"/>
    <x v="28"/>
    <d v="2022-06-19T00:00:00"/>
    <s v="Hoofddorp"/>
    <x v="0"/>
  </r>
  <r>
    <x v="2"/>
    <x v="0"/>
    <n v="100"/>
    <s v="vlinderslag"/>
    <x v="1"/>
    <n v="2011"/>
    <s v="11 jaar"/>
    <d v="1899-12-30T00:01:50"/>
    <x v="28"/>
    <d v="2022-06-19T00:00:00"/>
    <s v="Hoofddorp"/>
    <x v="0"/>
  </r>
  <r>
    <x v="2"/>
    <x v="0"/>
    <n v="200"/>
    <s v="wisselslag"/>
    <x v="1"/>
    <n v="2011"/>
    <s v="11 jaar"/>
    <d v="1899-12-30T00:03:23"/>
    <x v="28"/>
    <d v="2022-06-19T00:00:00"/>
    <s v="Hoofddorp"/>
    <x v="0"/>
  </r>
  <r>
    <x v="2"/>
    <x v="0"/>
    <n v="50"/>
    <s v="vrije slag"/>
    <x v="1"/>
    <n v="2013"/>
    <s v="9 jaar"/>
    <d v="1899-12-30T00:00:42"/>
    <x v="36"/>
    <d v="2022-06-19T00:00:00"/>
    <s v="Hoofddorp"/>
    <x v="0"/>
  </r>
  <r>
    <x v="2"/>
    <x v="0"/>
    <n v="50"/>
    <s v="vrije slag"/>
    <x v="1"/>
    <n v="2013"/>
    <s v="9 jaar"/>
    <d v="1899-12-30T00:00:40"/>
    <x v="36"/>
    <d v="2022-06-19T00:00:00"/>
    <s v="Hoofddorp"/>
    <x v="0"/>
  </r>
  <r>
    <x v="2"/>
    <x v="0"/>
    <n v="100"/>
    <s v="vrije slag"/>
    <x v="1"/>
    <n v="2013"/>
    <s v="9 jaar"/>
    <d v="1899-12-30T00:01:31"/>
    <x v="36"/>
    <d v="2022-06-19T00:00:00"/>
    <s v="Hoofddorp"/>
    <x v="1"/>
  </r>
  <r>
    <x v="2"/>
    <x v="0"/>
    <n v="50"/>
    <s v="vlinderslag"/>
    <x v="1"/>
    <n v="2013"/>
    <s v="9 jaar"/>
    <d v="1899-12-30T00:00:55"/>
    <x v="36"/>
    <d v="2022-06-19T00:00:00"/>
    <s v="Hoofddorp"/>
    <x v="0"/>
  </r>
  <r>
    <x v="2"/>
    <x v="0"/>
    <n v="50"/>
    <s v="vlinderslag"/>
    <x v="1"/>
    <n v="2011"/>
    <s v="11 jaar"/>
    <d v="1899-12-30T00:00:39"/>
    <x v="28"/>
    <d v="2022-06-26T00:00:00"/>
    <s v="Aalsmeer"/>
    <x v="1"/>
  </r>
  <r>
    <x v="2"/>
    <x v="0"/>
    <n v="100"/>
    <s v="wisselslag"/>
    <x v="1"/>
    <n v="2011"/>
    <s v="11 jaar"/>
    <d v="1899-12-30T00:01:30"/>
    <x v="28"/>
    <d v="2022-06-26T00:00:00"/>
    <s v="Aalsmeer"/>
    <x v="1"/>
  </r>
  <r>
    <x v="2"/>
    <x v="0"/>
    <n v="100"/>
    <s v="vlinderslag"/>
    <x v="1"/>
    <n v="2007"/>
    <s v="15 jaar"/>
    <d v="1899-12-30T00:01:09"/>
    <x v="8"/>
    <d v="2022-06-26T00:00:00"/>
    <s v="Aalsmeer"/>
    <x v="0"/>
  </r>
  <r>
    <x v="2"/>
    <x v="0"/>
    <n v="50"/>
    <s v="vrije slag"/>
    <x v="1"/>
    <n v="2007"/>
    <s v="15 jaar"/>
    <d v="1899-12-30T00:00:29"/>
    <x v="8"/>
    <d v="2022-07-03T00:00:00"/>
    <s v="Amsterdam"/>
    <x v="1"/>
  </r>
  <r>
    <x v="2"/>
    <x v="0"/>
    <n v="100"/>
    <s v="wisselslag"/>
    <x v="1"/>
    <n v="2007"/>
    <s v="15 jaar"/>
    <d v="1899-12-30T00:01:12"/>
    <x v="8"/>
    <d v="2022-07-03T00:00:00"/>
    <s v="Amsterdam"/>
    <x v="1"/>
  </r>
  <r>
    <x v="3"/>
    <x v="0"/>
    <n v="100"/>
    <s v="wisselslag"/>
    <x v="1"/>
    <n v="2014"/>
    <s v="8 jaar"/>
    <d v="1899-12-30T00:02:30"/>
    <x v="34"/>
    <d v="2022-09-18T00:00:00"/>
    <s v="Purmerend"/>
    <x v="1"/>
  </r>
  <r>
    <x v="3"/>
    <x v="0"/>
    <n v="100"/>
    <s v="vrije slag"/>
    <x v="0"/>
    <n v="2011"/>
    <s v="11 jaar"/>
    <d v="1899-12-30T00:01:31"/>
    <x v="32"/>
    <d v="2022-09-18T00:00:00"/>
    <s v="Purmerend"/>
    <x v="0"/>
  </r>
  <r>
    <x v="3"/>
    <x v="0"/>
    <n v="50"/>
    <s v="vlinderslag"/>
    <x v="0"/>
    <n v="2011"/>
    <s v="11 jaar"/>
    <d v="1899-12-30T00:00:56"/>
    <x v="32"/>
    <d v="2022-09-18T00:00:00"/>
    <s v="Purmerend"/>
    <x v="0"/>
  </r>
  <r>
    <x v="3"/>
    <x v="0"/>
    <n v="200"/>
    <s v="wisselslag"/>
    <x v="0"/>
    <n v="2011"/>
    <s v="11 jaar"/>
    <d v="1899-12-30T00:03:44"/>
    <x v="32"/>
    <d v="2022-09-18T00:00:00"/>
    <s v="Purmerend"/>
    <x v="0"/>
  </r>
  <r>
    <x v="3"/>
    <x v="0"/>
    <n v="25"/>
    <s v="schoolslag"/>
    <x v="1"/>
    <n v="2014"/>
    <s v="8 jaar"/>
    <d v="1899-12-30T00:00:31"/>
    <x v="40"/>
    <d v="2022-09-18T00:00:00"/>
    <s v="Purmerend"/>
    <x v="0"/>
  </r>
  <r>
    <x v="3"/>
    <x v="0"/>
    <n v="50"/>
    <s v="vrije slag"/>
    <x v="1"/>
    <n v="2013"/>
    <s v="9 jaar"/>
    <d v="1899-12-30T00:00:38"/>
    <x v="36"/>
    <d v="2022-10-02T00:00:00"/>
    <s v="Amstelveen"/>
    <x v="1"/>
  </r>
  <r>
    <x v="3"/>
    <x v="0"/>
    <n v="50"/>
    <s v="rugslag"/>
    <x v="1"/>
    <n v="2007"/>
    <s v="15 jaar"/>
    <d v="1899-12-30T00:00:33"/>
    <x v="8"/>
    <d v="2022-10-02T00:00:00"/>
    <s v="Amstelveen"/>
    <x v="0"/>
  </r>
  <r>
    <x v="3"/>
    <x v="0"/>
    <n v="200"/>
    <s v="schoolslag"/>
    <x v="1"/>
    <n v="2007"/>
    <s v="15 jaar"/>
    <d v="1899-12-30T00:02:53"/>
    <x v="24"/>
    <d v="2022-10-02T00:00:00"/>
    <s v="Amstelveen"/>
    <x v="0"/>
  </r>
  <r>
    <x v="3"/>
    <x v="0"/>
    <n v="50"/>
    <s v="rugslag"/>
    <x v="1"/>
    <n v="2002"/>
    <s v="&gt;= 18 jaar"/>
    <d v="1899-12-30T00:00:37"/>
    <x v="9"/>
    <d v="2022-10-02T00:00:00"/>
    <s v="Amstelveen"/>
    <x v="2"/>
  </r>
  <r>
    <x v="3"/>
    <x v="0"/>
    <n v="100"/>
    <s v="wisselslag"/>
    <x v="1"/>
    <n v="2002"/>
    <s v="&gt;= 18 jaar"/>
    <d v="1899-12-30T00:01:20"/>
    <x v="9"/>
    <d v="2022-10-02T00:00:00"/>
    <s v="Amstelveen"/>
    <x v="1"/>
  </r>
  <r>
    <x v="3"/>
    <x v="0"/>
    <n v="25"/>
    <s v="vrije slag"/>
    <x v="0"/>
    <n v="2014"/>
    <s v="8 jaar"/>
    <d v="1899-12-30T00:00:30"/>
    <x v="41"/>
    <d v="2022-10-09T00:00:00"/>
    <s v="Almere"/>
    <x v="0"/>
  </r>
  <r>
    <x v="3"/>
    <x v="0"/>
    <n v="25"/>
    <s v="rugslag"/>
    <x v="0"/>
    <n v="2014"/>
    <s v="8 jaar"/>
    <d v="1899-12-30T00:00:30"/>
    <x v="41"/>
    <d v="2022-10-09T00:00:00"/>
    <s v="Almere"/>
    <x v="0"/>
  </r>
  <r>
    <x v="3"/>
    <x v="0"/>
    <n v="25"/>
    <s v="schoolslag"/>
    <x v="0"/>
    <n v="2014"/>
    <s v="8 jaar"/>
    <d v="1899-12-30T00:00:28"/>
    <x v="41"/>
    <d v="2022-10-09T00:00:00"/>
    <s v="Almere"/>
    <x v="1"/>
  </r>
  <r>
    <x v="3"/>
    <x v="0"/>
    <n v="25"/>
    <s v="schoolslag"/>
    <x v="1"/>
    <n v="2014"/>
    <s v="8 jaar"/>
    <d v="1899-12-30T00:00:30"/>
    <x v="40"/>
    <d v="2022-10-09T00:00:00"/>
    <s v="Almere"/>
    <x v="0"/>
  </r>
  <r>
    <x v="3"/>
    <x v="0"/>
    <n v="25"/>
    <s v="rugslag"/>
    <x v="1"/>
    <n v="2014"/>
    <s v="8 jaar"/>
    <d v="1899-12-30T00:00:31"/>
    <x v="34"/>
    <d v="2022-10-09T00:00:00"/>
    <s v="Almere"/>
    <x v="0"/>
  </r>
  <r>
    <x v="3"/>
    <x v="0"/>
    <n v="100"/>
    <s v="rugslag"/>
    <x v="1"/>
    <n v="2013"/>
    <s v="9 jaar"/>
    <d v="1899-12-30T00:01:46"/>
    <x v="36"/>
    <d v="2022-10-09T00:00:00"/>
    <s v="Almere"/>
    <x v="1"/>
  </r>
  <r>
    <x v="3"/>
    <x v="0"/>
    <n v="200"/>
    <s v="wisselslag"/>
    <x v="1"/>
    <n v="2007"/>
    <s v="15 jaar"/>
    <d v="1899-12-30T00:02:37"/>
    <x v="8"/>
    <d v="2022-10-09T00:00:00"/>
    <s v="Almere"/>
    <x v="0"/>
  </r>
  <r>
    <x v="3"/>
    <x v="0"/>
    <n v="50"/>
    <s v="vrije slag"/>
    <x v="0"/>
    <n v="2014"/>
    <s v="8 jaar"/>
    <d v="1899-12-30T00:01:10"/>
    <x v="41"/>
    <d v="2022-10-16T00:00:00"/>
    <s v="Tilburg"/>
    <x v="1"/>
  </r>
  <r>
    <x v="3"/>
    <x v="0"/>
    <n v="50"/>
    <s v="schoolslag"/>
    <x v="0"/>
    <n v="2014"/>
    <s v="8 jaar"/>
    <d v="1899-12-30T00:01:06"/>
    <x v="41"/>
    <d v="2022-10-16T00:00:00"/>
    <s v="Tilburg"/>
    <x v="0"/>
  </r>
  <r>
    <x v="3"/>
    <x v="0"/>
    <n v="50"/>
    <s v="schoolslag"/>
    <x v="0"/>
    <n v="2014"/>
    <s v="8 jaar"/>
    <s v="1:04.42"/>
    <x v="41"/>
    <d v="2022-10-16T00:00:00"/>
    <s v="Tilburg"/>
    <x v="1"/>
  </r>
  <r>
    <x v="3"/>
    <x v="0"/>
    <n v="100"/>
    <s v="schoolslag"/>
    <x v="0"/>
    <n v="2014"/>
    <s v="8 jaar"/>
    <d v="1899-12-30T00:02:29"/>
    <x v="41"/>
    <d v="2022-10-16T00:00:00"/>
    <s v="Tilburg"/>
    <x v="1"/>
  </r>
  <r>
    <x v="3"/>
    <x v="0"/>
    <n v="50"/>
    <s v="vlinderslag"/>
    <x v="1"/>
    <n v="2007"/>
    <s v="15 jaar"/>
    <d v="1899-12-30T00:00:31"/>
    <x v="8"/>
    <d v="2022-10-16T00:00:00"/>
    <s v="Tilburg"/>
    <x v="0"/>
  </r>
  <r>
    <x v="3"/>
    <x v="0"/>
    <n v="100"/>
    <s v="vlinderslag"/>
    <x v="1"/>
    <n v="2007"/>
    <s v="15 jaar"/>
    <d v="1899-12-30T00:01:09"/>
    <x v="8"/>
    <d v="2022-10-16T00:00:00"/>
    <s v="Tilburg"/>
    <x v="0"/>
  </r>
  <r>
    <x v="3"/>
    <x v="0"/>
    <n v="800"/>
    <s v="vrije slag"/>
    <x v="1"/>
    <n v="2007"/>
    <s v="15 jaar"/>
    <d v="1899-12-30T00:10:07"/>
    <x v="8"/>
    <d v="2022-10-23T00:00:00"/>
    <s v="Hoofddorp"/>
    <x v="1"/>
  </r>
  <r>
    <x v="3"/>
    <x v="0"/>
    <n v="100"/>
    <s v="vlinderslag"/>
    <x v="1"/>
    <n v="2007"/>
    <s v="15 jaar"/>
    <d v="1899-12-30T00:01:08"/>
    <x v="8"/>
    <d v="2022-10-30T00:00:00"/>
    <s v="Amsterdam"/>
    <x v="0"/>
  </r>
  <r>
    <x v="3"/>
    <x v="0"/>
    <n v="200"/>
    <s v="vlinderslag"/>
    <x v="1"/>
    <n v="2007"/>
    <s v="15 jaar"/>
    <d v="1899-12-30T00:02:33"/>
    <x v="8"/>
    <d v="2022-10-30T00:00:00"/>
    <s v="Amsterdam"/>
    <x v="1"/>
  </r>
  <r>
    <x v="3"/>
    <x v="0"/>
    <n v="200"/>
    <s v="wisselslag"/>
    <x v="1"/>
    <n v="2007"/>
    <s v="15 jaar"/>
    <d v="1899-12-30T00:02:35"/>
    <x v="8"/>
    <d v="2022-10-30T00:00:00"/>
    <s v="Amsterdam"/>
    <x v="1"/>
  </r>
  <r>
    <x v="3"/>
    <x v="0"/>
    <n v="400"/>
    <s v="wisselslag"/>
    <x v="1"/>
    <n v="2007"/>
    <s v="15 jaar"/>
    <d v="1899-12-30T00:05:28"/>
    <x v="8"/>
    <d v="2022-10-30T00:00:00"/>
    <s v="Amsterdam"/>
    <x v="1"/>
  </r>
  <r>
    <x v="3"/>
    <x v="0"/>
    <n v="50"/>
    <s v="rugslag"/>
    <x v="0"/>
    <n v="2014"/>
    <s v="8 jaar"/>
    <d v="1899-12-30T00:01:18"/>
    <x v="41"/>
    <d v="2022-11-06T00:00:00"/>
    <s v="Krommenie"/>
    <x v="1"/>
  </r>
  <r>
    <x v="3"/>
    <x v="0"/>
    <n v="50"/>
    <s v="vrije slag"/>
    <x v="0"/>
    <n v="2011"/>
    <s v="11 jaar"/>
    <d v="1899-12-30T00:00:39"/>
    <x v="32"/>
    <d v="2022-11-06T00:00:00"/>
    <s v="Krommenie"/>
    <x v="0"/>
  </r>
  <r>
    <x v="3"/>
    <x v="0"/>
    <n v="50"/>
    <s v="rugslag"/>
    <x v="0"/>
    <n v="2011"/>
    <s v="11 jaar"/>
    <d v="1899-12-30T00:00:48"/>
    <x v="32"/>
    <d v="2022-11-06T00:00:00"/>
    <s v="Krommenie"/>
    <x v="0"/>
  </r>
  <r>
    <x v="3"/>
    <x v="0"/>
    <n v="50"/>
    <s v="schoolslag"/>
    <x v="0"/>
    <n v="2011"/>
    <s v="11 jaar"/>
    <d v="1899-12-30T00:00:54"/>
    <x v="32"/>
    <d v="2022-11-06T00:00:00"/>
    <s v="Krommenie"/>
    <x v="0"/>
  </r>
  <r>
    <x v="3"/>
    <x v="0"/>
    <n v="200"/>
    <s v="schoolslag"/>
    <x v="1"/>
    <n v="2007"/>
    <s v="15 jaar"/>
    <d v="1899-12-30T00:02:51"/>
    <x v="24"/>
    <d v="2022-11-06T00:00:00"/>
    <s v="Alkmaar"/>
    <x v="1"/>
  </r>
  <r>
    <x v="3"/>
    <x v="0"/>
    <n v="200"/>
    <s v="schoolslag"/>
    <x v="1"/>
    <n v="2005"/>
    <s v="17 jaar"/>
    <d v="1899-12-30T00:03:00"/>
    <x v="23"/>
    <d v="2022-11-06T00:00:00"/>
    <s v="Alkmaar"/>
    <x v="1"/>
  </r>
  <r>
    <x v="3"/>
    <x v="0"/>
    <n v="200"/>
    <s v="rugslag"/>
    <x v="0"/>
    <n v="2004"/>
    <s v="&gt;= 18 jaar"/>
    <d v="1899-12-30T00:02:28"/>
    <x v="4"/>
    <d v="2022-11-06T00:00:00"/>
    <s v="Alkmaar"/>
    <x v="0"/>
  </r>
  <r>
    <x v="3"/>
    <x v="0"/>
    <n v="50"/>
    <s v="schoolslag"/>
    <x v="1"/>
    <n v="2013"/>
    <s v="9 jaar"/>
    <d v="1899-12-30T00:00:53"/>
    <x v="36"/>
    <d v="2022-11-20T00:00:00"/>
    <s v="Almere"/>
    <x v="0"/>
  </r>
  <r>
    <x v="3"/>
    <x v="0"/>
    <n v="100"/>
    <s v="wisselslag"/>
    <x v="1"/>
    <n v="2013"/>
    <s v="9 jaar"/>
    <d v="1899-12-30T00:01:45"/>
    <x v="36"/>
    <d v="2022-11-20T00:00:00"/>
    <s v="Almere"/>
    <x v="1"/>
  </r>
  <r>
    <x v="3"/>
    <x v="0"/>
    <n v="100"/>
    <s v="vrije slag"/>
    <x v="0"/>
    <n v="2011"/>
    <s v="11 jaar"/>
    <d v="1899-12-30T00:01:27"/>
    <x v="32"/>
    <d v="2022-11-20T00:00:00"/>
    <s v="Almere"/>
    <x v="0"/>
  </r>
  <r>
    <x v="3"/>
    <x v="0"/>
    <n v="100"/>
    <s v="vlinderslag"/>
    <x v="1"/>
    <n v="2007"/>
    <s v="15 jaar"/>
    <d v="1899-12-30T00:01:08"/>
    <x v="8"/>
    <d v="2022-11-20T00:00:00"/>
    <s v="Almere"/>
    <x v="1"/>
  </r>
  <r>
    <x v="3"/>
    <x v="0"/>
    <n v="100"/>
    <s v="vrije slag"/>
    <x v="1"/>
    <n v="2007"/>
    <s v="15 jaar"/>
    <d v="1899-12-30T00:01:07"/>
    <x v="24"/>
    <d v="2022-11-20T00:00:00"/>
    <s v="Almere"/>
    <x v="0"/>
  </r>
  <r>
    <x v="3"/>
    <x v="0"/>
    <n v="50"/>
    <s v="schoolslag"/>
    <x v="0"/>
    <n v="2001"/>
    <s v="&gt;= 18 jaar"/>
    <d v="1899-12-30T00:00:33"/>
    <x v="14"/>
    <d v="2022-11-20T00:00:00"/>
    <s v="Almere"/>
    <x v="0"/>
  </r>
  <r>
    <x v="3"/>
    <x v="0"/>
    <n v="200"/>
    <s v="vrije slag"/>
    <x v="0"/>
    <n v="2003"/>
    <s v="&gt;= 18 jaar"/>
    <d v="1899-12-30T00:02:06"/>
    <x v="38"/>
    <d v="2022-11-20T00:00:00"/>
    <s v="Almere"/>
    <x v="0"/>
  </r>
  <r>
    <x v="3"/>
    <x v="0"/>
    <s v="4x100"/>
    <s v="vrije slag"/>
    <x v="1"/>
    <n v="2000"/>
    <s v="&gt;= 18 jaar"/>
    <d v="1899-12-30T00:04:24"/>
    <x v="15"/>
    <d v="2022-11-20T00:00:00"/>
    <s v="Almere"/>
    <x v="1"/>
  </r>
  <r>
    <x v="3"/>
    <x v="0"/>
    <n v="25"/>
    <s v="vrije slag"/>
    <x v="1"/>
    <n v="2014"/>
    <s v="8 jaar"/>
    <d v="1899-12-30T00:00:25"/>
    <x v="34"/>
    <d v="2022-12-04T00:00:00"/>
    <s v="Alkmaar"/>
    <x v="1"/>
  </r>
  <r>
    <x v="3"/>
    <x v="0"/>
    <n v="25"/>
    <s v="rugslag"/>
    <x v="1"/>
    <n v="2014"/>
    <s v="8 jaar"/>
    <d v="1899-12-30T00:00:28"/>
    <x v="34"/>
    <d v="2022-12-04T00:00:00"/>
    <s v="Alkmaar"/>
    <x v="0"/>
  </r>
  <r>
    <x v="3"/>
    <x v="0"/>
    <n v="25"/>
    <s v="vrije slag"/>
    <x v="0"/>
    <n v="2014"/>
    <s v="8 jaar"/>
    <d v="1899-12-30T00:00:26"/>
    <x v="41"/>
    <d v="2022-12-04T00:00:00"/>
    <s v="Alkmaar"/>
    <x v="1"/>
  </r>
  <r>
    <x v="3"/>
    <x v="0"/>
    <n v="25"/>
    <s v="rugslag"/>
    <x v="0"/>
    <n v="2014"/>
    <s v="8 jaar"/>
    <d v="1899-12-30T00:00:26"/>
    <x v="41"/>
    <d v="2022-12-04T00:00:00"/>
    <s v="Alkmaar"/>
    <x v="1"/>
  </r>
  <r>
    <x v="3"/>
    <x v="0"/>
    <n v="50"/>
    <s v="vlinderslag"/>
    <x v="1"/>
    <n v="2013"/>
    <s v="9 jaar"/>
    <d v="1899-12-30T00:00:52"/>
    <x v="36"/>
    <d v="2022-12-04T00:00:00"/>
    <s v="Almere"/>
    <x v="0"/>
  </r>
  <r>
    <x v="3"/>
    <x v="0"/>
    <n v="200"/>
    <s v="wisselslag"/>
    <x v="1"/>
    <n v="2013"/>
    <s v="9 jaar"/>
    <d v="1899-12-30T00:03:47"/>
    <x v="36"/>
    <d v="2022-12-04T00:00:00"/>
    <s v="Almere"/>
    <x v="1"/>
  </r>
  <r>
    <x v="3"/>
    <x v="0"/>
    <n v="25"/>
    <s v="vlinderslag"/>
    <x v="0"/>
    <n v="2012"/>
    <s v="10 jaar"/>
    <d v="1899-12-30T00:00:31"/>
    <x v="42"/>
    <d v="2022-12-04T00:00:00"/>
    <s v="Alkmaar"/>
    <x v="0"/>
  </r>
  <r>
    <x v="3"/>
    <x v="0"/>
    <n v="50"/>
    <s v="vrije slag"/>
    <x v="0"/>
    <n v="2011"/>
    <s v="11 jaar"/>
    <d v="1899-12-30T00:00:38"/>
    <x v="32"/>
    <d v="2022-12-04T00:00:00"/>
    <s v="Alkmaar"/>
    <x v="0"/>
  </r>
  <r>
    <x v="3"/>
    <x v="0"/>
    <n v="50"/>
    <s v="schoolslag"/>
    <x v="0"/>
    <n v="2011"/>
    <s v="11 jaar"/>
    <d v="1899-12-30T00:00:52"/>
    <x v="32"/>
    <d v="2022-12-04T00:00:00"/>
    <s v="Alkmaar"/>
    <x v="0"/>
  </r>
  <r>
    <x v="3"/>
    <x v="0"/>
    <n v="100"/>
    <s v="schoolslag"/>
    <x v="0"/>
    <n v="2011"/>
    <s v="11 jaar"/>
    <d v="1899-12-30T00:01:49"/>
    <x v="32"/>
    <d v="2022-12-04T00:00:00"/>
    <s v="Alkmaar"/>
    <x v="0"/>
  </r>
  <r>
    <x v="3"/>
    <x v="0"/>
    <n v="200"/>
    <s v="wisselslag"/>
    <x v="0"/>
    <n v="2011"/>
    <s v="11 jaar"/>
    <d v="1899-12-30T00:03:34"/>
    <x v="32"/>
    <d v="2022-12-04T00:00:00"/>
    <s v="Alkmaar"/>
    <x v="0"/>
  </r>
  <r>
    <x v="3"/>
    <x v="0"/>
    <n v="200"/>
    <s v="rugslag"/>
    <x v="1"/>
    <n v="2007"/>
    <s v="15 jaar"/>
    <d v="1899-12-30T00:02:29"/>
    <x v="8"/>
    <d v="2022-12-16T00:00:00"/>
    <s v="Den Haag"/>
    <x v="1"/>
  </r>
  <r>
    <x v="3"/>
    <x v="0"/>
    <n v="100"/>
    <s v="vrije slag"/>
    <x v="1"/>
    <n v="2007"/>
    <s v="15 jaar"/>
    <d v="1899-12-30T00:01:05"/>
    <x v="8"/>
    <d v="2022-12-28T00:00:00"/>
    <s v="Maastricht"/>
    <x v="1"/>
  </r>
  <r>
    <x v="3"/>
    <x v="0"/>
    <n v="50"/>
    <s v="rugslag"/>
    <x v="1"/>
    <n v="2007"/>
    <s v="15 jaar"/>
    <d v="1899-12-30T00:00:32"/>
    <x v="8"/>
    <d v="2022-12-28T00:00:00"/>
    <s v="Maastricht"/>
    <x v="1"/>
  </r>
  <r>
    <x v="3"/>
    <x v="0"/>
    <n v="100"/>
    <s v="rugslag"/>
    <x v="1"/>
    <n v="2007"/>
    <s v="15 jaar"/>
    <d v="1899-12-30T00:01:09"/>
    <x v="8"/>
    <d v="2022-12-28T00:00:00"/>
    <s v="Maastricht"/>
    <x v="0"/>
  </r>
  <r>
    <x v="3"/>
    <x v="0"/>
    <n v="50"/>
    <s v="vlinderslag"/>
    <x v="1"/>
    <n v="2007"/>
    <s v="15 jaar"/>
    <d v="1899-12-30T00:00:31"/>
    <x v="8"/>
    <d v="2022-12-28T00:00:00"/>
    <s v="Maastricht"/>
    <x v="0"/>
  </r>
  <r>
    <x v="3"/>
    <x v="0"/>
    <n v="100"/>
    <s v="rugslag"/>
    <x v="1"/>
    <n v="2007"/>
    <s v="15 jaar"/>
    <d v="1899-12-30T00:01:08"/>
    <x v="8"/>
    <d v="2022-12-28T00:00:00"/>
    <s v="Maastricht"/>
    <x v="1"/>
  </r>
  <r>
    <x v="3"/>
    <x v="0"/>
    <n v="50"/>
    <s v="vlinderslag"/>
    <x v="1"/>
    <n v="2007"/>
    <s v="15 jaar"/>
    <d v="1899-12-30T00:00:31"/>
    <x v="8"/>
    <d v="2022-12-28T00:00:00"/>
    <s v="Maastricht"/>
    <x v="1"/>
  </r>
  <r>
    <x v="3"/>
    <x v="0"/>
    <n v="25"/>
    <s v="schoolslag"/>
    <x v="1"/>
    <n v="2014"/>
    <s v="9 jaar"/>
    <d v="1899-12-30T00:00:28"/>
    <x v="40"/>
    <d v="2023-01-15T00:00:00"/>
    <s v="Hoofddorp"/>
    <x v="0"/>
  </r>
  <r>
    <x v="3"/>
    <x v="0"/>
    <n v="25"/>
    <s v="vrije slag"/>
    <x v="1"/>
    <n v="2014"/>
    <s v="9 jaar"/>
    <d v="1899-12-30T00:00:24"/>
    <x v="34"/>
    <d v="2023-01-15T00:00:00"/>
    <s v="Hoofddorp"/>
    <x v="0"/>
  </r>
  <r>
    <x v="3"/>
    <x v="0"/>
    <n v="25"/>
    <s v="vrije slag"/>
    <x v="0"/>
    <n v="2014"/>
    <s v="9 jaar"/>
    <d v="1899-12-30T00:00:27"/>
    <x v="41"/>
    <d v="2023-01-15T00:00:00"/>
    <s v="Hoofddorp"/>
    <x v="0"/>
  </r>
  <r>
    <x v="3"/>
    <x v="0"/>
    <n v="25"/>
    <s v="rugslag"/>
    <x v="0"/>
    <n v="2014"/>
    <s v="9 jaar"/>
    <d v="1899-12-30T00:00:27"/>
    <x v="41"/>
    <d v="2023-01-15T00:00:00"/>
    <s v="Hoofddorp"/>
    <x v="0"/>
  </r>
  <r>
    <x v="3"/>
    <x v="0"/>
    <n v="25"/>
    <s v="schoolslag"/>
    <x v="0"/>
    <n v="2014"/>
    <s v="9 jaar"/>
    <d v="1899-12-30T00:00:28"/>
    <x v="41"/>
    <d v="2023-01-15T00:00:00"/>
    <s v="Hoofddorp"/>
    <x v="0"/>
  </r>
  <r>
    <x v="3"/>
    <x v="0"/>
    <n v="200"/>
    <s v="vrije slag"/>
    <x v="1"/>
    <n v="2013"/>
    <s v="10 jaar"/>
    <d v="1899-12-30T00:03:25"/>
    <x v="36"/>
    <d v="2023-01-15T00:00:00"/>
    <s v="Hoofddorp"/>
    <x v="0"/>
  </r>
  <r>
    <x v="3"/>
    <x v="0"/>
    <n v="100"/>
    <s v="vlinderslag"/>
    <x v="1"/>
    <n v="2013"/>
    <s v="10 jaar"/>
    <d v="1899-12-30T00:02:01"/>
    <x v="36"/>
    <d v="2023-01-15T00:00:00"/>
    <s v="Hoofddorp"/>
    <x v="1"/>
  </r>
  <r>
    <x v="3"/>
    <x v="0"/>
    <n v="50"/>
    <s v="schoolslag"/>
    <x v="1"/>
    <n v="2007"/>
    <s v="16 jaar"/>
    <d v="1899-12-30T00:00:36"/>
    <x v="24"/>
    <d v="2023-01-22T00:00:00"/>
    <s v="Hoofddorp"/>
    <x v="1"/>
  </r>
  <r>
    <x v="3"/>
    <x v="0"/>
    <n v="100"/>
    <s v="schoolslag"/>
    <x v="1"/>
    <n v="2007"/>
    <s v="16 jaar"/>
    <d v="1899-12-30T00:01:21"/>
    <x v="24"/>
    <d v="2023-01-22T00:00:00"/>
    <s v="Hoofddorp"/>
    <x v="1"/>
  </r>
  <r>
    <x v="3"/>
    <x v="0"/>
    <n v="50"/>
    <s v="vlinderslag"/>
    <x v="1"/>
    <n v="2007"/>
    <s v="16 jaar"/>
    <d v="1899-12-30T00:00:33"/>
    <x v="24"/>
    <d v="2023-01-22T00:00:00"/>
    <s v="Hoofddorp"/>
    <x v="0"/>
  </r>
  <r>
    <x v="3"/>
    <x v="0"/>
    <n v="100"/>
    <s v="wisselslag"/>
    <x v="1"/>
    <n v="2007"/>
    <s v="16 jaar"/>
    <d v="1899-12-30T00:01:11"/>
    <x v="8"/>
    <d v="2023-01-22T00:00:00"/>
    <s v="Hoofddorp"/>
    <x v="0"/>
  </r>
  <r>
    <x v="3"/>
    <x v="0"/>
    <n v="50"/>
    <s v="schoolslag"/>
    <x v="1"/>
    <n v="2005"/>
    <s v="&gt;= 18 jaar"/>
    <d v="1899-12-30T00:00:38"/>
    <x v="23"/>
    <d v="2023-01-22T00:00:00"/>
    <s v="Hoofddorp"/>
    <x v="0"/>
  </r>
  <r>
    <x v="3"/>
    <x v="0"/>
    <n v="50"/>
    <s v="vlinderslag"/>
    <x v="1"/>
    <n v="2013"/>
    <s v="10 jaar"/>
    <d v="1899-12-30T00:00:41"/>
    <x v="36"/>
    <d v="2023-01-29T00:00:00"/>
    <s v="Aalsmeer"/>
    <x v="1"/>
  </r>
  <r>
    <x v="3"/>
    <x v="0"/>
    <n v="50"/>
    <s v="vlinderslag"/>
    <x v="1"/>
    <n v="2007"/>
    <s v="16 jaar"/>
    <d v="1899-12-30T00:00:32"/>
    <x v="8"/>
    <d v="2023-01-29T00:00:00"/>
    <s v="Aalsmeer"/>
    <x v="0"/>
  </r>
  <r>
    <x v="3"/>
    <x v="0"/>
    <n v="100"/>
    <s v="vlinderslag"/>
    <x v="1"/>
    <n v="2007"/>
    <s v="16 jaar"/>
    <d v="1899-12-30T00:01:09"/>
    <x v="8"/>
    <d v="2023-01-29T00:00:00"/>
    <s v="Aalsmeer"/>
    <x v="0"/>
  </r>
  <r>
    <x v="3"/>
    <x v="0"/>
    <n v="200"/>
    <s v="wisselslag"/>
    <x v="1"/>
    <n v="2007"/>
    <s v="16 jaar"/>
    <d v="1899-12-30T00:02:33"/>
    <x v="8"/>
    <d v="2023-01-29T00:00:00"/>
    <s v="Aalsmeer"/>
    <x v="1"/>
  </r>
  <r>
    <x v="3"/>
    <x v="0"/>
    <n v="200"/>
    <s v="schoolslag"/>
    <x v="1"/>
    <n v="2007"/>
    <s v="16 jaar"/>
    <d v="1899-12-30T00:02:54"/>
    <x v="24"/>
    <d v="2023-01-29T00:00:00"/>
    <s v="Aalsmeer"/>
    <x v="1"/>
  </r>
  <r>
    <x v="3"/>
    <x v="0"/>
    <n v="200"/>
    <s v="schoolslag"/>
    <x v="0"/>
    <n v="2004"/>
    <s v="&gt;= 18 jaar"/>
    <d v="1899-12-30T00:02:48"/>
    <x v="5"/>
    <d v="2023-01-29T00:00:00"/>
    <s v="Aalsmeer"/>
    <x v="0"/>
  </r>
  <r>
    <x v="3"/>
    <x v="0"/>
    <n v="200"/>
    <s v="rugslag"/>
    <x v="0"/>
    <n v="2003"/>
    <s v="&gt;= 18 jaar"/>
    <d v="1899-12-30T00:02:21"/>
    <x v="6"/>
    <d v="2023-01-29T00:00:00"/>
    <s v="Aalsmeer"/>
    <x v="1"/>
  </r>
  <r>
    <x v="3"/>
    <x v="0"/>
    <n v="50"/>
    <s v="rugslag"/>
    <x v="1"/>
    <n v="2005"/>
    <s v="&gt;= 18 jaar"/>
    <d v="1899-12-30T00:00:37"/>
    <x v="23"/>
    <d v="2023-01-22T00:00:00"/>
    <s v="Hoofddorp"/>
    <x v="1"/>
  </r>
  <r>
    <x v="3"/>
    <x v="0"/>
    <n v="200"/>
    <s v="rugslag"/>
    <x v="1"/>
    <n v="2005"/>
    <s v="&gt;= 18 jaar"/>
    <d v="1899-12-30T00:02:44"/>
    <x v="23"/>
    <d v="2023-01-22T00:00:00"/>
    <s v="Hoofddorp"/>
    <x v="1"/>
  </r>
  <r>
    <x v="3"/>
    <x v="0"/>
    <n v="100"/>
    <s v="schoolslag"/>
    <x v="1"/>
    <n v="2005"/>
    <s v="&gt;= 18 jaar"/>
    <d v="1899-12-30T00:01:25"/>
    <x v="23"/>
    <d v="2023-01-22T00:00:00"/>
    <s v="Hoofddorp"/>
    <x v="1"/>
  </r>
  <r>
    <x v="3"/>
    <x v="0"/>
    <n v="200"/>
    <s v="schoolslag"/>
    <x v="1"/>
    <n v="2005"/>
    <s v="&gt;= 18 jaar"/>
    <d v="1899-12-30T00:02:59"/>
    <x v="23"/>
    <d v="2023-01-22T00:00:00"/>
    <s v="Hoofddorp"/>
    <x v="1"/>
  </r>
  <r>
    <x v="3"/>
    <x v="0"/>
    <n v="50"/>
    <s v="vlinderslag"/>
    <x v="1"/>
    <n v="2005"/>
    <s v="&gt;= 18 jaar"/>
    <d v="1899-12-30T00:00:33"/>
    <x v="23"/>
    <d v="2023-01-22T00:00:00"/>
    <s v="Hoofddorp"/>
    <x v="1"/>
  </r>
  <r>
    <x v="3"/>
    <x v="0"/>
    <s v="4x50"/>
    <s v="vrije slag"/>
    <x v="1"/>
    <n v="2000"/>
    <s v="&gt;= 18 jaar"/>
    <d v="1899-12-30T00:02:04"/>
    <x v="15"/>
    <d v="2023-01-29T00:00:00"/>
    <s v="Aalsmeer"/>
    <x v="1"/>
  </r>
  <r>
    <x v="3"/>
    <x v="0"/>
    <s v="4x100"/>
    <s v="wisselslag"/>
    <x v="0"/>
    <n v="2000"/>
    <s v="&gt;= 18 jaar"/>
    <d v="1899-12-30T00:04:31"/>
    <x v="16"/>
    <d v="2023-01-29T00:00:00"/>
    <s v="Aalsmeer"/>
    <x v="1"/>
  </r>
  <r>
    <x v="3"/>
    <x v="0"/>
    <n v="50"/>
    <s v="vrije slag"/>
    <x v="0"/>
    <n v="2014"/>
    <s v="9 jaar"/>
    <d v="1899-12-30T00:01:17"/>
    <x v="41"/>
    <d v="2023-02-05T00:00:00"/>
    <s v="Almere"/>
    <x v="0"/>
  </r>
  <r>
    <x v="3"/>
    <x v="0"/>
    <n v="25"/>
    <s v="vlinderslag"/>
    <x v="1"/>
    <n v="2014"/>
    <s v="9 jaar"/>
    <d v="1899-12-30T00:00:33"/>
    <x v="34"/>
    <d v="2023-02-05T00:00:00"/>
    <s v="Almere"/>
    <x v="1"/>
  </r>
  <r>
    <x v="3"/>
    <x v="0"/>
    <n v="100"/>
    <s v="vrije slag"/>
    <x v="1"/>
    <n v="2013"/>
    <s v="10 jaar"/>
    <d v="1899-12-30T00:01:24"/>
    <x v="36"/>
    <d v="2023-02-05T00:00:00"/>
    <s v="Almere"/>
    <x v="0"/>
  </r>
  <r>
    <x v="3"/>
    <x v="1"/>
    <n v="50"/>
    <s v="vlinderslag"/>
    <x v="0"/>
    <n v="2009"/>
    <s v="14 jaar"/>
    <d v="1899-12-30T00:00:35"/>
    <x v="26"/>
    <d v="2023-02-05T00:00:00"/>
    <s v="Alkmaar"/>
    <x v="1"/>
  </r>
  <r>
    <x v="3"/>
    <x v="1"/>
    <n v="100"/>
    <s v="rugslag"/>
    <x v="1"/>
    <n v="2007"/>
    <s v="16 jaar"/>
    <d v="1899-12-30T00:01:13"/>
    <x v="8"/>
    <d v="2023-02-05T00:00:00"/>
    <s v="Alkmaar"/>
    <x v="0"/>
  </r>
  <r>
    <x v="3"/>
    <x v="1"/>
    <n v="50"/>
    <s v="schoolslag"/>
    <x v="1"/>
    <n v="2007"/>
    <s v="16 jaar"/>
    <d v="1899-12-30T00:00:40"/>
    <x v="8"/>
    <d v="2023-02-05T00:00:00"/>
    <s v="Alkmaar"/>
    <x v="0"/>
  </r>
  <r>
    <x v="3"/>
    <x v="1"/>
    <n v="100"/>
    <s v="vlinderslag"/>
    <x v="1"/>
    <n v="2007"/>
    <s v="16 jaar"/>
    <d v="1899-12-30T00:01:15"/>
    <x v="8"/>
    <d v="2023-02-05T00:00:00"/>
    <s v="Alkmaar"/>
    <x v="0"/>
  </r>
  <r>
    <x v="3"/>
    <x v="1"/>
    <n v="200"/>
    <s v="vlinderslag"/>
    <x v="1"/>
    <n v="2007"/>
    <s v="16 jaar"/>
    <d v="1899-12-30T00:02:46"/>
    <x v="8"/>
    <d v="2023-02-05T00:00:00"/>
    <s v="Alkmaar"/>
    <x v="0"/>
  </r>
  <r>
    <x v="3"/>
    <x v="1"/>
    <n v="200"/>
    <s v="wisselslag"/>
    <x v="1"/>
    <n v="2007"/>
    <s v="16 jaar"/>
    <d v="1899-12-30T00:02:49"/>
    <x v="24"/>
    <d v="2023-02-05T00:00:00"/>
    <s v="Alkmaar"/>
    <x v="1"/>
  </r>
  <r>
    <x v="3"/>
    <x v="1"/>
    <n v="100"/>
    <s v="rugslag"/>
    <x v="1"/>
    <n v="2005"/>
    <s v="&gt;= 18 jaar"/>
    <d v="1899-12-30T00:01:20"/>
    <x v="23"/>
    <d v="2023-02-05T00:00:00"/>
    <s v="Alkmaar"/>
    <x v="1"/>
  </r>
  <r>
    <x v="3"/>
    <x v="1"/>
    <n v="100"/>
    <s v="schoolslag"/>
    <x v="1"/>
    <n v="2005"/>
    <s v="&gt;= 18 jaar"/>
    <d v="1899-12-30T00:01:26"/>
    <x v="23"/>
    <d v="2023-02-05T00:00:00"/>
    <s v="Alkmaar"/>
    <x v="1"/>
  </r>
  <r>
    <x v="3"/>
    <x v="1"/>
    <n v="400"/>
    <s v="vrije slag"/>
    <x v="0"/>
    <n v="2004"/>
    <s v="&gt;= 18 jaar"/>
    <d v="1899-12-30T00:05:11"/>
    <x v="4"/>
    <d v="2023-02-05T00:00:00"/>
    <s v="Alkmaar"/>
    <x v="1"/>
  </r>
  <r>
    <x v="3"/>
    <x v="1"/>
    <n v="100"/>
    <s v="vrije slag"/>
    <x v="1"/>
    <n v="2007"/>
    <s v="16 jaar"/>
    <d v="1899-12-30T00:01:14"/>
    <x v="8"/>
    <d v="2023-02-19T00:00:00"/>
    <s v="Alkmaar"/>
    <x v="0"/>
  </r>
  <r>
    <x v="3"/>
    <x v="1"/>
    <n v="200"/>
    <s v="vrije slag"/>
    <x v="1"/>
    <n v="2007"/>
    <s v="16 jaar"/>
    <d v="1899-12-30T00:02:34"/>
    <x v="8"/>
    <d v="2023-02-19T00:00:00"/>
    <s v="Alkmaar"/>
    <x v="1"/>
  </r>
  <r>
    <x v="3"/>
    <x v="1"/>
    <n v="400"/>
    <s v="vrije slag"/>
    <x v="1"/>
    <n v="2007"/>
    <s v="16 jaar"/>
    <d v="1899-12-30T00:05:17"/>
    <x v="8"/>
    <d v="2023-02-19T00:00:00"/>
    <s v="Alkmaar"/>
    <x v="0"/>
  </r>
  <r>
    <x v="3"/>
    <x v="1"/>
    <n v="800"/>
    <s v="vrije slag"/>
    <x v="1"/>
    <n v="2007"/>
    <s v="16 jaar"/>
    <d v="1899-12-30T00:10:48"/>
    <x v="8"/>
    <d v="2023-02-19T00:00:00"/>
    <s v="Alkmaar"/>
    <x v="0"/>
  </r>
  <r>
    <x v="3"/>
    <x v="1"/>
    <n v="1500"/>
    <s v="vrije slag"/>
    <x v="1"/>
    <n v="2007"/>
    <s v="16 jaar"/>
    <d v="1899-12-30T00:20:20"/>
    <x v="8"/>
    <d v="2023-02-19T00:00:00"/>
    <s v="Alkmaar"/>
    <x v="1"/>
  </r>
  <r>
    <x v="3"/>
    <x v="1"/>
    <n v="50"/>
    <s v="rugslag"/>
    <x v="1"/>
    <n v="2005"/>
    <s v="&gt;= 18 jaar"/>
    <d v="1899-12-30T00:00:38"/>
    <x v="23"/>
    <d v="2023-03-05T00:00:00"/>
    <s v="Drachten"/>
    <x v="0"/>
  </r>
  <r>
    <x v="3"/>
    <x v="1"/>
    <n v="100"/>
    <s v="vlinderslag"/>
    <x v="1"/>
    <n v="2005"/>
    <s v="&gt;= 18 jaar"/>
    <d v="1899-12-30T00:01:20"/>
    <x v="23"/>
    <d v="2023-03-05T00:00:00"/>
    <s v="Drachten"/>
    <x v="1"/>
  </r>
  <r>
    <x v="3"/>
    <x v="1"/>
    <n v="50"/>
    <s v="vrije slag"/>
    <x v="1"/>
    <n v="2007"/>
    <s v="16 jaar"/>
    <d v="1899-12-30T00:00:32"/>
    <x v="24"/>
    <d v="2023-03-05T00:00:00"/>
    <s v="Drachten"/>
    <x v="0"/>
  </r>
  <r>
    <x v="3"/>
    <x v="1"/>
    <n v="100"/>
    <s v="schoolslag"/>
    <x v="1"/>
    <n v="2007"/>
    <s v="16 jaar"/>
    <d v="1899-12-30T00:01:27"/>
    <x v="24"/>
    <d v="2023-03-05T00:00:00"/>
    <s v="Drachten"/>
    <x v="0"/>
  </r>
  <r>
    <x v="3"/>
    <x v="0"/>
    <n v="200"/>
    <s v="wisselslag"/>
    <x v="1"/>
    <n v="2013"/>
    <s v="10 jaar"/>
    <d v="1899-12-30T00:03:44"/>
    <x v="36"/>
    <d v="2023-03-12T00:00:00"/>
    <s v="Veenendaal"/>
    <x v="0"/>
  </r>
  <r>
    <x v="3"/>
    <x v="1"/>
    <n v="50"/>
    <s v="vrije slag"/>
    <x v="0"/>
    <n v="2014"/>
    <s v="9 jaar"/>
    <d v="1899-12-30T00:00:56"/>
    <x v="41"/>
    <d v="2023-03-19T00:00:00"/>
    <s v="Alkmaar"/>
    <x v="0"/>
  </r>
  <r>
    <x v="3"/>
    <x v="1"/>
    <n v="50"/>
    <s v="schoolslag"/>
    <x v="0"/>
    <n v="2014"/>
    <s v="9 jaar"/>
    <d v="1899-12-30T00:01:01"/>
    <x v="41"/>
    <d v="2023-03-19T00:00:00"/>
    <s v="Alkmaar"/>
    <x v="1"/>
  </r>
  <r>
    <x v="3"/>
    <x v="1"/>
    <n v="50"/>
    <s v="vrije slag"/>
    <x v="0"/>
    <n v="2013"/>
    <s v="10 jaar"/>
    <d v="1899-12-30T00:01:18"/>
    <x v="43"/>
    <d v="2023-03-19T00:00:00"/>
    <s v="Alkmaar"/>
    <x v="0"/>
  </r>
  <r>
    <x v="3"/>
    <x v="1"/>
    <n v="50"/>
    <s v="vrije slag"/>
    <x v="1"/>
    <n v="2013"/>
    <s v="10 jaar"/>
    <d v="1899-12-30T00:00:38"/>
    <x v="36"/>
    <d v="2023-03-19T00:00:00"/>
    <s v="Alkmaar"/>
    <x v="1"/>
  </r>
  <r>
    <x v="3"/>
    <x v="1"/>
    <n v="100"/>
    <s v="vrije slag"/>
    <x v="1"/>
    <n v="2013"/>
    <s v="10 jaar"/>
    <d v="1899-12-30T00:01:33"/>
    <x v="36"/>
    <d v="2023-03-19T00:00:00"/>
    <s v="Alkmaar"/>
    <x v="0"/>
  </r>
  <r>
    <x v="3"/>
    <x v="1"/>
    <n v="50"/>
    <s v="schoolslag"/>
    <x v="0"/>
    <n v="2013"/>
    <s v="10 jaar"/>
    <d v="1899-12-30T00:01:07"/>
    <x v="43"/>
    <d v="2023-03-19T00:00:00"/>
    <s v="Alkmaar"/>
    <x v="1"/>
  </r>
  <r>
    <x v="3"/>
    <x v="1"/>
    <n v="50"/>
    <s v="rugslag"/>
    <x v="1"/>
    <n v="2013"/>
    <s v="10 jaar"/>
    <d v="1899-12-30T00:00:48"/>
    <x v="36"/>
    <d v="2023-03-19T00:00:00"/>
    <s v="Alkmaar"/>
    <x v="0"/>
  </r>
  <r>
    <x v="3"/>
    <x v="1"/>
    <n v="50"/>
    <s v="vrije slag"/>
    <x v="0"/>
    <n v="2007"/>
    <s v="16 jaar"/>
    <d v="1899-12-30T00:00:27"/>
    <x v="44"/>
    <d v="2023-03-26T00:00:00"/>
    <s v="Alkmaar"/>
    <x v="0"/>
  </r>
  <r>
    <x v="3"/>
    <x v="1"/>
    <n v="100"/>
    <s v="vrije slag"/>
    <x v="0"/>
    <n v="2007"/>
    <s v="16 jaar"/>
    <d v="1899-12-30T00:01:02"/>
    <x v="44"/>
    <d v="2023-03-26T00:00:00"/>
    <s v="Alkmaar"/>
    <x v="0"/>
  </r>
  <r>
    <x v="3"/>
    <x v="1"/>
    <n v="100"/>
    <s v="vrije slag"/>
    <x v="1"/>
    <n v="2007"/>
    <s v="16 jaar"/>
    <d v="1899-12-30T00:01:11"/>
    <x v="24"/>
    <d v="2023-03-26T00:00:00"/>
    <s v="Alkmaar"/>
    <x v="0"/>
  </r>
  <r>
    <x v="3"/>
    <x v="1"/>
    <n v="50"/>
    <s v="schoolslag"/>
    <x v="1"/>
    <n v="2007"/>
    <s v="16 jaar"/>
    <d v="1899-12-30T00:00:38"/>
    <x v="24"/>
    <d v="2023-03-26T00:00:00"/>
    <s v="Alkmaar"/>
    <x v="1"/>
  </r>
  <r>
    <x v="3"/>
    <x v="1"/>
    <n v="50"/>
    <s v="schoolslag"/>
    <x v="1"/>
    <n v="2005"/>
    <s v="&gt;= 18 jaar"/>
    <d v="1899-12-30T00:00:41"/>
    <x v="23"/>
    <d v="2023-03-26T00:00:00"/>
    <s v="Alkmaar"/>
    <x v="0"/>
  </r>
  <r>
    <x v="3"/>
    <x v="1"/>
    <n v="200"/>
    <s v="wisselslag"/>
    <x v="1"/>
    <n v="2005"/>
    <s v="&gt;= 18 jaar"/>
    <d v="1899-12-30T00:02:51"/>
    <x v="23"/>
    <d v="2023-03-26T00:00:00"/>
    <s v="Alkmaar"/>
    <x v="1"/>
  </r>
  <r>
    <x v="3"/>
    <x v="1"/>
    <n v="50"/>
    <s v="rugslag"/>
    <x v="1"/>
    <n v="2007"/>
    <s v="16 jaar"/>
    <d v="1899-12-30T00:00:34"/>
    <x v="8"/>
    <d v="2023-04-10T00:00:00"/>
    <s v="Amsterdam"/>
    <x v="1"/>
  </r>
  <r>
    <x v="3"/>
    <x v="1"/>
    <n v="50"/>
    <s v="vlinderslag"/>
    <x v="1"/>
    <n v="2007"/>
    <s v="16 jaar"/>
    <d v="1899-12-30T00:00:31"/>
    <x v="8"/>
    <d v="2023-04-10T00:00:00"/>
    <s v="Amsterdam"/>
    <x v="1"/>
  </r>
  <r>
    <x v="3"/>
    <x v="1"/>
    <n v="100"/>
    <s v="vlinderslag"/>
    <x v="1"/>
    <n v="2007"/>
    <s v="16 jaar"/>
    <d v="1899-12-30T00:01:10"/>
    <x v="8"/>
    <d v="2023-04-10T00:00:00"/>
    <s v="Amsterdam"/>
    <x v="0"/>
  </r>
  <r>
    <x v="3"/>
    <x v="1"/>
    <n v="50"/>
    <s v="vrije slag"/>
    <x v="0"/>
    <n v="2006"/>
    <s v="17 jaar"/>
    <d v="1899-12-30T00:00:27"/>
    <x v="39"/>
    <d v="2023-04-10T00:00:00"/>
    <s v="Amsterdam"/>
    <x v="1"/>
  </r>
  <r>
    <x v="3"/>
    <x v="1"/>
    <n v="400"/>
    <s v="wisselslag"/>
    <x v="0"/>
    <n v="2004"/>
    <s v="&gt;= 18 jaar"/>
    <d v="1899-12-30T00:05:44"/>
    <x v="4"/>
    <d v="2023-04-10T00:00:00"/>
    <s v="Amsterdam"/>
    <x v="1"/>
  </r>
  <r>
    <x v="3"/>
    <x v="1"/>
    <n v="50"/>
    <s v="vrije slag"/>
    <x v="0"/>
    <n v="2004"/>
    <s v="&gt;= 18 jaar"/>
    <d v="1899-12-30T00:00:26"/>
    <x v="45"/>
    <d v="2023-04-10T00:00:00"/>
    <s v="Amsterdam"/>
    <x v="0"/>
  </r>
  <r>
    <x v="3"/>
    <x v="1"/>
    <n v="50"/>
    <s v="vrije slag"/>
    <x v="0"/>
    <n v="2004"/>
    <s v="&gt;= 18 jaar"/>
    <d v="1899-12-30T00:00:25"/>
    <x v="45"/>
    <d v="2023-04-10T00:00:00"/>
    <s v="Amsterdam"/>
    <x v="1"/>
  </r>
  <r>
    <x v="3"/>
    <x v="1"/>
    <n v="100"/>
    <s v="schoolslag"/>
    <x v="0"/>
    <n v="2004"/>
    <s v="&gt;= 18 jaar"/>
    <d v="1899-12-30T00:01:11"/>
    <x v="45"/>
    <d v="2023-04-10T00:00:00"/>
    <s v="Amsterdam"/>
    <x v="1"/>
  </r>
  <r>
    <x v="3"/>
    <x v="1"/>
    <n v="200"/>
    <s v="schoolslag"/>
    <x v="0"/>
    <n v="2004"/>
    <s v="&gt;= 18 jaar"/>
    <d v="1899-12-30T00:02:45"/>
    <x v="45"/>
    <d v="2023-04-10T00:00:00"/>
    <s v="Amsterdam"/>
    <x v="0"/>
  </r>
  <r>
    <x v="3"/>
    <x v="1"/>
    <n v="50"/>
    <s v="vrije slag"/>
    <x v="1"/>
    <n v="2002"/>
    <s v="&gt;= 18 jaar"/>
    <d v="1899-12-30T00:00:31"/>
    <x v="10"/>
    <d v="2023-04-10T00:00:00"/>
    <s v="Amsterdam"/>
    <x v="1"/>
  </r>
  <r>
    <x v="3"/>
    <x v="1"/>
    <n v="100"/>
    <s v="vrije slag"/>
    <x v="1"/>
    <n v="2002"/>
    <s v="&gt;= 18 jaar"/>
    <d v="1899-12-30T00:01:10"/>
    <x v="9"/>
    <d v="2023-04-10T00:00:00"/>
    <s v="Amsterdam"/>
    <x v="1"/>
  </r>
  <r>
    <x v="3"/>
    <x v="1"/>
    <n v="200"/>
    <s v="rugslag"/>
    <x v="1"/>
    <n v="2005"/>
    <s v="&gt;= 18 jaar"/>
    <d v="1899-12-30T00:02:54"/>
    <x v="23"/>
    <d v="2023-04-10T00:00:00"/>
    <s v="Amsterdam"/>
    <x v="1"/>
  </r>
  <r>
    <x v="3"/>
    <x v="1"/>
    <n v="50"/>
    <s v="rugslag"/>
    <x v="1"/>
    <n v="2002"/>
    <s v="&gt;= 18 jaar"/>
    <d v="1899-12-30T00:00:37"/>
    <x v="9"/>
    <d v="2023-04-10T00:00:00"/>
    <s v="Amsterdam"/>
    <x v="1"/>
  </r>
  <r>
    <x v="3"/>
    <x v="1"/>
    <s v="4x50"/>
    <s v="wisselslag"/>
    <x v="2"/>
    <n v="2000"/>
    <s v="&gt;= 18 jaar"/>
    <d v="1899-12-30T00:02:16"/>
    <x v="30"/>
    <d v="2023-04-10T00:00:00"/>
    <s v="Amsterdam"/>
    <x v="1"/>
  </r>
  <r>
    <x v="3"/>
    <x v="0"/>
    <n v="50"/>
    <s v="vrije slag"/>
    <x v="0"/>
    <n v="2014"/>
    <s v="9 jaar"/>
    <d v="1899-12-30T00:00:56"/>
    <x v="41"/>
    <d v="2023-04-16T00:00:00"/>
    <s v="Hoofddorp"/>
    <x v="0"/>
  </r>
  <r>
    <x v="3"/>
    <x v="0"/>
    <n v="50"/>
    <s v="schoolslag"/>
    <x v="0"/>
    <n v="2014"/>
    <s v="9 jaar"/>
    <d v="1899-12-30T00:01:00"/>
    <x v="41"/>
    <d v="2023-04-16T00:00:00"/>
    <s v="Hoofddorp"/>
    <x v="0"/>
  </r>
  <r>
    <x v="3"/>
    <x v="0"/>
    <n v="25"/>
    <s v="vlinderslag"/>
    <x v="0"/>
    <n v="2014"/>
    <s v="9 jaar"/>
    <d v="1899-12-30T00:00:32"/>
    <x v="41"/>
    <d v="2023-04-16T00:00:00"/>
    <s v="Hoofddorp"/>
    <x v="1"/>
  </r>
  <r>
    <x v="3"/>
    <x v="0"/>
    <n v="50"/>
    <s v="vrije slag"/>
    <x v="1"/>
    <n v="2013"/>
    <s v="10 jaar"/>
    <d v="1899-12-30T00:00:35"/>
    <x v="36"/>
    <d v="2023-04-23T00:00:00"/>
    <s v="Bussum"/>
    <x v="1"/>
  </r>
  <r>
    <x v="3"/>
    <x v="0"/>
    <n v="100"/>
    <s v="vrije slag"/>
    <x v="1"/>
    <n v="2007"/>
    <s v="16 jaar"/>
    <d v="1899-12-30T00:01:03"/>
    <x v="8"/>
    <d v="2023-04-23T00:00:00"/>
    <s v="Bussum"/>
    <x v="1"/>
  </r>
  <r>
    <x v="3"/>
    <x v="0"/>
    <n v="100"/>
    <s v="rugslag"/>
    <x v="1"/>
    <n v="2007"/>
    <s v="16 jaar"/>
    <d v="1899-12-30T00:01:14"/>
    <x v="8"/>
    <d v="2023-04-23T00:00:00"/>
    <s v="Bussum"/>
    <x v="0"/>
  </r>
  <r>
    <x v="3"/>
    <x v="0"/>
    <n v="200"/>
    <s v="rugslag"/>
    <x v="1"/>
    <n v="2007"/>
    <s v="16 jaar"/>
    <d v="1899-12-30T00:02:30"/>
    <x v="8"/>
    <d v="2023-04-23T00:00:00"/>
    <s v="Bussum"/>
    <x v="0"/>
  </r>
  <r>
    <x v="3"/>
    <x v="0"/>
    <n v="200"/>
    <s v="wisselslag"/>
    <x v="1"/>
    <n v="2005"/>
    <s v="&gt;= 18 jaar"/>
    <d v="1899-12-30T00:02:44"/>
    <x v="23"/>
    <d v="2023-04-23T00:00:00"/>
    <s v="Bussum"/>
    <x v="1"/>
  </r>
  <r>
    <x v="3"/>
    <x v="0"/>
    <n v="100"/>
    <s v="vrije slag"/>
    <x v="1"/>
    <n v="2002"/>
    <s v="&gt;= 18 jaar"/>
    <d v="1899-12-30T00:01:08"/>
    <x v="9"/>
    <d v="2023-04-23T00:00:00"/>
    <s v="Bussum"/>
    <x v="1"/>
  </r>
  <r>
    <x v="3"/>
    <x v="0"/>
    <n v="50"/>
    <s v="rugslag"/>
    <x v="1"/>
    <n v="2002"/>
    <s v="&gt;= 18 jaar"/>
    <d v="1899-12-30T00:00:38"/>
    <x v="9"/>
    <d v="2023-04-23T00:00:00"/>
    <s v="Bussum"/>
    <x v="0"/>
  </r>
  <r>
    <x v="3"/>
    <x v="0"/>
    <n v="100"/>
    <s v="rugslag"/>
    <x v="1"/>
    <n v="2002"/>
    <s v="&gt;= 18 jaar"/>
    <d v="1899-12-30T00:01:17"/>
    <x v="9"/>
    <d v="2023-04-23T00:00:00"/>
    <s v="Bussum"/>
    <x v="1"/>
  </r>
  <r>
    <x v="3"/>
    <x v="0"/>
    <n v="100"/>
    <s v="vrije slag"/>
    <x v="0"/>
    <n v="2004"/>
    <s v="&gt;= 18 jaar"/>
    <d v="1899-12-30T00:00:56"/>
    <x v="45"/>
    <d v="2023-04-23T00:00:00"/>
    <s v="Bussum"/>
    <x v="1"/>
  </r>
  <r>
    <x v="3"/>
    <x v="0"/>
    <n v="200"/>
    <s v="wisselslag"/>
    <x v="0"/>
    <n v="2004"/>
    <s v="&gt;= 18 jaar"/>
    <d v="1899-12-30T00:02:18"/>
    <x v="45"/>
    <d v="2023-04-23T00:00:00"/>
    <s v="Bussum"/>
    <x v="1"/>
  </r>
  <r>
    <x v="3"/>
    <x v="0"/>
    <s v="4x100"/>
    <s v="vrije slag"/>
    <x v="2"/>
    <n v="2000"/>
    <s v="&gt;= 18 jaar"/>
    <d v="1899-12-30T00:04:19"/>
    <x v="30"/>
    <d v="2023-04-23T00:00:00"/>
    <s v="Bussum"/>
    <x v="1"/>
  </r>
  <r>
    <x v="3"/>
    <x v="1"/>
    <n v="50"/>
    <s v="vrije slag"/>
    <x v="0"/>
    <n v="2014"/>
    <s v="9 jaar"/>
    <d v="1899-12-30T00:00:56"/>
    <x v="41"/>
    <d v="2023-04-29T00:00:00"/>
    <s v="Nijmegen"/>
    <x v="1"/>
  </r>
  <r>
    <x v="3"/>
    <x v="1"/>
    <n v="100"/>
    <s v="vrije slag"/>
    <x v="0"/>
    <n v="2014"/>
    <s v="9 jaar"/>
    <d v="1899-12-30T00:02:04"/>
    <x v="41"/>
    <d v="2023-04-29T00:00:00"/>
    <s v="Nijmegen"/>
    <x v="1"/>
  </r>
  <r>
    <x v="3"/>
    <x v="1"/>
    <n v="50"/>
    <s v="vrije slag"/>
    <x v="0"/>
    <n v="2013"/>
    <s v="10 jaar"/>
    <d v="1899-12-30T00:01:11"/>
    <x v="43"/>
    <d v="2023-04-29T00:00:00"/>
    <s v="Nijmegen"/>
    <x v="1"/>
  </r>
  <r>
    <x v="3"/>
    <x v="1"/>
    <n v="100"/>
    <s v="schoolslag"/>
    <x v="0"/>
    <n v="2013"/>
    <s v="10 jaar"/>
    <d v="1899-12-30T00:02:13"/>
    <x v="43"/>
    <d v="2023-04-29T00:00:00"/>
    <s v="Nijmegen"/>
    <x v="1"/>
  </r>
  <r>
    <x v="3"/>
    <x v="1"/>
    <n v="50"/>
    <s v="schoolslag"/>
    <x v="0"/>
    <n v="2010"/>
    <s v="13 jaar"/>
    <d v="1899-12-30T00:00:45"/>
    <x v="46"/>
    <d v="2023-04-29T00:00:00"/>
    <s v="Nijmegen"/>
    <x v="1"/>
  </r>
  <r>
    <x v="3"/>
    <x v="1"/>
    <n v="50"/>
    <s v="schoolslag"/>
    <x v="0"/>
    <n v="2004"/>
    <s v="&gt;= 18 jaar"/>
    <d v="1899-12-30T00:00:32"/>
    <x v="45"/>
    <d v="2023-04-29T00:00:00"/>
    <s v="Nijmegen"/>
    <x v="1"/>
  </r>
  <r>
    <x v="3"/>
    <x v="1"/>
    <n v="200"/>
    <s v="schoolslag"/>
    <x v="0"/>
    <n v="2004"/>
    <s v="&gt;= 18 jaar"/>
    <d v="1899-12-30T00:02:42"/>
    <x v="45"/>
    <d v="2023-04-29T00:00:00"/>
    <s v="Nijmegen"/>
    <x v="1"/>
  </r>
  <r>
    <x v="3"/>
    <x v="1"/>
    <n v="50"/>
    <s v="vrije slag"/>
    <x v="0"/>
    <n v="2007"/>
    <s v="16 jaar"/>
    <d v="1899-12-30T00:00:27"/>
    <x v="44"/>
    <d v="2023-05-13T00:00:00"/>
    <s v="Amsterdam"/>
    <x v="1"/>
  </r>
  <r>
    <x v="3"/>
    <x v="1"/>
    <n v="100"/>
    <s v="vrije slag"/>
    <x v="0"/>
    <n v="2007"/>
    <s v="16 jaar"/>
    <d v="1899-12-30T00:01:01"/>
    <x v="44"/>
    <d v="2023-05-13T00:00:00"/>
    <s v="Amsterdam"/>
    <x v="1"/>
  </r>
  <r>
    <x v="3"/>
    <x v="1"/>
    <n v="50"/>
    <s v="vlinderslag"/>
    <x v="0"/>
    <n v="2004"/>
    <s v="&gt;= 18 jaar"/>
    <d v="1899-12-30T00:00:29"/>
    <x v="45"/>
    <d v="2023-05-13T00:00:00"/>
    <s v="Amsterdam"/>
    <x v="1"/>
  </r>
  <r>
    <x v="3"/>
    <x v="1"/>
    <n v="50"/>
    <s v="schoolslag"/>
    <x v="1"/>
    <n v="2005"/>
    <s v="&gt;= 18 jaar"/>
    <d v="1899-12-30T00:00:40"/>
    <x v="23"/>
    <d v="2023-05-13T00:00:00"/>
    <s v="Amsterdam"/>
    <x v="1"/>
  </r>
  <r>
    <x v="3"/>
    <x v="1"/>
    <n v="400"/>
    <s v="wisselslag"/>
    <x v="1"/>
    <n v="2005"/>
    <s v="&gt;= 18 jaar"/>
    <d v="1899-12-30T00:06:07"/>
    <x v="23"/>
    <d v="2023-05-13T00:00:00"/>
    <s v="Amsterdam"/>
    <x v="1"/>
  </r>
  <r>
    <x v="3"/>
    <x v="1"/>
    <n v="50"/>
    <s v="vrije slag"/>
    <x v="1"/>
    <n v="2007"/>
    <s v="16 jaar"/>
    <d v="1899-12-30T00:00:30"/>
    <x v="8"/>
    <d v="2023-05-13T00:00:00"/>
    <s v="Amsterdam"/>
    <x v="1"/>
  </r>
  <r>
    <x v="3"/>
    <x v="1"/>
    <n v="100"/>
    <s v="vrije slag"/>
    <x v="1"/>
    <n v="2007"/>
    <s v="16 jaar"/>
    <d v="1899-12-30T00:01:06"/>
    <x v="8"/>
    <d v="2023-05-13T00:00:00"/>
    <s v="Amsterdam"/>
    <x v="1"/>
  </r>
  <r>
    <x v="3"/>
    <x v="1"/>
    <n v="400"/>
    <s v="vrije slag"/>
    <x v="1"/>
    <n v="2007"/>
    <s v="16 jaar"/>
    <d v="1899-12-30T00:05:15"/>
    <x v="8"/>
    <d v="2023-05-13T00:00:00"/>
    <s v="Amsterdam"/>
    <x v="1"/>
  </r>
  <r>
    <x v="3"/>
    <x v="1"/>
    <n v="800"/>
    <s v="vrije slag"/>
    <x v="1"/>
    <n v="2007"/>
    <s v="16 jaar"/>
    <d v="1899-12-30T00:10:33"/>
    <x v="8"/>
    <d v="2023-05-13T00:00:00"/>
    <s v="Amsterdam"/>
    <x v="1"/>
  </r>
  <r>
    <x v="3"/>
    <x v="1"/>
    <n v="100"/>
    <s v="rugslag"/>
    <x v="1"/>
    <n v="2007"/>
    <s v="16 jaar"/>
    <d v="1899-12-30T00:01:13"/>
    <x v="8"/>
    <d v="2023-05-13T00:00:00"/>
    <s v="Amsterdam"/>
    <x v="0"/>
  </r>
  <r>
    <x v="3"/>
    <x v="1"/>
    <n v="200"/>
    <s v="rugslag"/>
    <x v="1"/>
    <n v="2007"/>
    <s v="16 jaar"/>
    <d v="1899-12-30T00:02:38"/>
    <x v="8"/>
    <d v="2023-05-13T00:00:00"/>
    <s v="Amsterdam"/>
    <x v="1"/>
  </r>
  <r>
    <x v="3"/>
    <x v="1"/>
    <n v="100"/>
    <s v="vlinderslag"/>
    <x v="1"/>
    <n v="2007"/>
    <s v="16 jaar"/>
    <d v="1899-12-30T00:01:09"/>
    <x v="8"/>
    <d v="2023-05-13T00:00:00"/>
    <s v="Amsterdam"/>
    <x v="1"/>
  </r>
  <r>
    <x v="3"/>
    <x v="1"/>
    <n v="200"/>
    <s v="vlinderslag"/>
    <x v="1"/>
    <n v="2007"/>
    <s v="16 jaar"/>
    <d v="1899-12-30T00:02:40"/>
    <x v="8"/>
    <d v="2023-05-13T00:00:00"/>
    <s v="Amsterdam"/>
    <x v="0"/>
  </r>
  <r>
    <x v="3"/>
    <x v="1"/>
    <n v="200"/>
    <s v="wisselslag"/>
    <x v="1"/>
    <n v="2007"/>
    <s v="16 jaar"/>
    <d v="1899-12-30T00:02:37"/>
    <x v="8"/>
    <d v="2023-05-13T00:00:00"/>
    <s v="Amsterdam"/>
    <x v="1"/>
  </r>
  <r>
    <x v="3"/>
    <x v="1"/>
    <n v="100"/>
    <s v="schoolslag"/>
    <x v="1"/>
    <n v="2007"/>
    <s v="16 jaar"/>
    <d v="1899-12-30T00:01:26"/>
    <x v="24"/>
    <d v="2023-05-13T00:00:00"/>
    <s v="Amsterdam"/>
    <x v="1"/>
  </r>
  <r>
    <x v="3"/>
    <x v="1"/>
    <n v="200"/>
    <s v="schoolslag"/>
    <x v="1"/>
    <n v="2007"/>
    <s v="16 jaar"/>
    <d v="1899-12-30T00:03:07"/>
    <x v="24"/>
    <d v="2023-05-13T00:00:00"/>
    <s v="Amsterdam"/>
    <x v="1"/>
  </r>
  <r>
    <x v="3"/>
    <x v="0"/>
    <n v="200"/>
    <s v="vrije slag"/>
    <x v="1"/>
    <n v="2007"/>
    <s v="16 jaar"/>
    <d v="1899-12-30T00:02:19"/>
    <x v="8"/>
    <d v="2023-05-27T00:00:00"/>
    <s v="Purmerend"/>
    <x v="0"/>
  </r>
  <r>
    <x v="3"/>
    <x v="0"/>
    <n v="50"/>
    <s v="rugslag"/>
    <x v="1"/>
    <n v="2007"/>
    <s v="16 jaar"/>
    <d v="1899-12-30T00:00:34"/>
    <x v="8"/>
    <d v="2023-05-27T00:00:00"/>
    <s v="Purmerend"/>
    <x v="0"/>
  </r>
  <r>
    <x v="3"/>
    <x v="0"/>
    <n v="100"/>
    <s v="rugslag"/>
    <x v="1"/>
    <n v="2007"/>
    <s v="16 jaar"/>
    <d v="1899-12-30T00:01:10"/>
    <x v="8"/>
    <d v="2023-05-27T00:00:00"/>
    <s v="Purmerend"/>
    <x v="0"/>
  </r>
  <r>
    <x v="3"/>
    <x v="0"/>
    <n v="50"/>
    <s v="vlinderslag"/>
    <x v="1"/>
    <n v="2007"/>
    <s v="16 jaar"/>
    <d v="1899-12-30T00:00:31"/>
    <x v="8"/>
    <d v="2023-05-27T00:00:00"/>
    <s v="Purmerend"/>
    <x v="0"/>
  </r>
  <r>
    <x v="3"/>
    <x v="0"/>
    <n v="200"/>
    <s v="vlinderslag"/>
    <x v="1"/>
    <n v="2007"/>
    <s v="16 jaar"/>
    <d v="1899-12-30T00:02:31"/>
    <x v="8"/>
    <d v="2023-05-27T00:00:00"/>
    <s v="Purmerend"/>
    <x v="0"/>
  </r>
  <r>
    <x v="3"/>
    <x v="0"/>
    <n v="400"/>
    <s v="wisselslag"/>
    <x v="1"/>
    <n v="2007"/>
    <s v="16 jaar"/>
    <d v="1899-12-30T00:05:23"/>
    <x v="8"/>
    <d v="2023-05-27T00:00:00"/>
    <s v="Purmerend"/>
    <x v="0"/>
  </r>
  <r>
    <x v="3"/>
    <x v="0"/>
    <n v="50"/>
    <s v="rugslag"/>
    <x v="1"/>
    <n v="2005"/>
    <s v="&gt;= 18 jaar"/>
    <d v="1899-12-30T00:00:37"/>
    <x v="23"/>
    <d v="2023-09-27T00:00:00"/>
    <s v="Purmerend"/>
    <x v="1"/>
  </r>
  <r>
    <x v="3"/>
    <x v="0"/>
    <n v="100"/>
    <s v="wisselslag"/>
    <x v="0"/>
    <n v="2004"/>
    <s v="&gt;= 18 jaar"/>
    <d v="1899-12-30T00:01:02"/>
    <x v="45"/>
    <d v="2023-05-27T00:00:00"/>
    <s v="Purmerend"/>
    <x v="1"/>
  </r>
  <r>
    <x v="3"/>
    <x v="1"/>
    <n v="100"/>
    <s v="rugslag"/>
    <x v="1"/>
    <n v="2007"/>
    <s v="16 jaar"/>
    <d v="1899-12-30T00:01:11"/>
    <x v="8"/>
    <d v="2023-06-11T00:00:00"/>
    <s v="Amersfoort"/>
    <x v="1"/>
  </r>
  <r>
    <x v="3"/>
    <x v="1"/>
    <n v="200"/>
    <s v="vlinderslag"/>
    <x v="1"/>
    <n v="2007"/>
    <s v="16 jaar"/>
    <d v="1899-12-30T00:02:36"/>
    <x v="8"/>
    <d v="2023-06-11T00:00:00"/>
    <s v="Amersfoort"/>
    <x v="1"/>
  </r>
  <r>
    <x v="3"/>
    <x v="0"/>
    <n v="50"/>
    <s v="vrije slag"/>
    <x v="1"/>
    <n v="2007"/>
    <s v="16 jaar"/>
    <d v="1899-12-30T00:00:29"/>
    <x v="8"/>
    <d v="2023-06-25T00:00:00"/>
    <s v="Rotterdam"/>
    <x v="1"/>
  </r>
  <r>
    <x v="3"/>
    <x v="0"/>
    <n v="50"/>
    <s v="rugslag"/>
    <x v="1"/>
    <n v="2007"/>
    <s v="16 jaar"/>
    <d v="1899-12-30T00:00:32"/>
    <x v="8"/>
    <d v="2023-06-25T00:00:00"/>
    <s v="Rotterdam"/>
    <x v="0"/>
  </r>
  <r>
    <x v="3"/>
    <x v="0"/>
    <n v="50"/>
    <s v="vlinderslag"/>
    <x v="1"/>
    <n v="2007"/>
    <s v="16 jaar"/>
    <d v="1899-12-30T00:00:31"/>
    <x v="8"/>
    <d v="2023-06-25T00:00:00"/>
    <s v="Rotterdam"/>
    <x v="0"/>
  </r>
  <r>
    <x v="3"/>
    <x v="1"/>
    <n v="100"/>
    <s v="vrije slag"/>
    <x v="1"/>
    <n v="2013"/>
    <s v="10 jaar"/>
    <d v="1899-12-30T00:01:25"/>
    <x v="36"/>
    <d v="2023-07-02T00:00:00"/>
    <s v="Dordrecht"/>
    <x v="1"/>
  </r>
  <r>
    <x v="3"/>
    <x v="1"/>
    <n v="50"/>
    <s v="rugslag"/>
    <x v="1"/>
    <n v="2013"/>
    <s v="10 jaar"/>
    <d v="1899-12-30T00:00:48"/>
    <x v="36"/>
    <d v="2023-07-02T00:00:00"/>
    <s v="Dordrecht"/>
    <x v="1"/>
  </r>
  <r>
    <x v="3"/>
    <x v="1"/>
    <n v="100"/>
    <s v="rugslag"/>
    <x v="1"/>
    <n v="2013"/>
    <s v="10 jaar"/>
    <d v="1899-12-30T00:01:41"/>
    <x v="36"/>
    <d v="2023-07-02T00:00:00"/>
    <s v="Dordrecht"/>
    <x v="1"/>
  </r>
  <r>
    <x v="3"/>
    <x v="1"/>
    <n v="50"/>
    <s v="vlinderslag"/>
    <x v="1"/>
    <n v="2013"/>
    <s v="10 jaar"/>
    <d v="1899-12-30T00:00:44"/>
    <x v="36"/>
    <d v="2023-07-02T00:00:00"/>
    <s v="Dordrecht"/>
    <x v="0"/>
  </r>
  <r>
    <x v="3"/>
    <x v="1"/>
    <n v="50"/>
    <s v="vlinderslag"/>
    <x v="1"/>
    <n v="2013"/>
    <s v="10 jaar"/>
    <d v="1899-12-30T00:00:44"/>
    <x v="36"/>
    <d v="2023-07-02T00:00:00"/>
    <s v="Dordrecht"/>
    <x v="1"/>
  </r>
  <r>
    <x v="3"/>
    <x v="1"/>
    <n v="200"/>
    <s v="wisselslag"/>
    <x v="1"/>
    <n v="2013"/>
    <s v="10 jaar"/>
    <d v="1899-12-30T00:03:33"/>
    <x v="36"/>
    <d v="2023-07-02T00:00:00"/>
    <s v="Dordrecht"/>
    <x v="1"/>
  </r>
  <r>
    <x v="4"/>
    <x v="0"/>
    <n v="50"/>
    <s v="vrije slag"/>
    <x v="0"/>
    <n v="2012"/>
    <s v="11 jaar"/>
    <d v="1899-12-30T00:00:34"/>
    <x v="47"/>
    <d v="2023-09-17T00:00:00"/>
    <s v="Alkmaar"/>
    <x v="1"/>
  </r>
  <r>
    <x v="4"/>
    <x v="0"/>
    <n v="50"/>
    <s v="rugslag"/>
    <x v="0"/>
    <n v="2012"/>
    <s v="11 jaar"/>
    <d v="1899-12-30T00:00:40"/>
    <x v="47"/>
    <d v="2023-09-17T00:00:00"/>
    <s v="Alkmaar"/>
    <x v="0"/>
  </r>
  <r>
    <x v="4"/>
    <x v="0"/>
    <n v="50"/>
    <s v="schoolslag"/>
    <x v="0"/>
    <n v="2012"/>
    <s v="11 jaar"/>
    <d v="1899-12-30T00:00:47"/>
    <x v="47"/>
    <d v="2023-09-17T00:00:00"/>
    <s v="Alkmaar"/>
    <x v="0"/>
  </r>
  <r>
    <x v="4"/>
    <x v="0"/>
    <n v="50"/>
    <s v="schoolslag"/>
    <x v="0"/>
    <n v="2004"/>
    <s v="&gt;= 18 jaar"/>
    <d v="1899-12-30T00:00:32"/>
    <x v="45"/>
    <d v="2023-09-17T00:00:00"/>
    <s v="Alkmaar"/>
    <x v="1"/>
  </r>
  <r>
    <x v="4"/>
    <x v="0"/>
    <n v="100"/>
    <s v="schoolslag"/>
    <x v="0"/>
    <n v="2004"/>
    <s v="&gt;= 18 jaar"/>
    <d v="1899-12-30T00:01:07"/>
    <x v="45"/>
    <d v="2023-09-17T00:00:00"/>
    <s v="Alkmaar"/>
    <x v="1"/>
  </r>
  <r>
    <x v="4"/>
    <x v="0"/>
    <n v="200"/>
    <s v="vrije slag"/>
    <x v="0"/>
    <n v="2012"/>
    <s v="11 jaar"/>
    <d v="1899-12-30T00:02:55"/>
    <x v="47"/>
    <d v="2023-10-08T00:00:00"/>
    <s v="Zaandam"/>
    <x v="0"/>
  </r>
  <r>
    <x v="4"/>
    <x v="0"/>
    <n v="100"/>
    <s v="rugslag"/>
    <x v="0"/>
    <n v="2012"/>
    <s v="11 jaar"/>
    <d v="1899-12-30T00:01:29"/>
    <x v="47"/>
    <d v="2023-10-08T00:00:00"/>
    <s v="Zaandam"/>
    <x v="0"/>
  </r>
  <r>
    <x v="4"/>
    <x v="0"/>
    <n v="100"/>
    <s v="schoolslag"/>
    <x v="0"/>
    <n v="2012"/>
    <s v="11 jaar"/>
    <d v="1899-12-30T00:01:40"/>
    <x v="47"/>
    <d v="2023-10-08T00:00:00"/>
    <s v="Zaandam"/>
    <x v="1"/>
  </r>
  <r>
    <x v="4"/>
    <x v="0"/>
    <n v="50"/>
    <s v="vrije slag"/>
    <x v="0"/>
    <n v="2014"/>
    <s v="9 jaar"/>
    <d v="1899-12-30T00:00:53"/>
    <x v="41"/>
    <d v="2023-10-08T00:00:00"/>
    <s v="Zaandam"/>
    <x v="0"/>
  </r>
  <r>
    <x v="4"/>
    <x v="0"/>
    <n v="25"/>
    <s v="rugslag"/>
    <x v="1"/>
    <n v="2013"/>
    <s v="10 jaar"/>
    <d v="1899-12-30T00:00:26"/>
    <x v="48"/>
    <d v="2023-10-08T00:00:00"/>
    <s v="Zaandam"/>
    <x v="1"/>
  </r>
  <r>
    <x v="4"/>
    <x v="0"/>
    <n v="200"/>
    <s v="vrije slag"/>
    <x v="1"/>
    <n v="2013"/>
    <s v="10 jaar"/>
    <d v="1899-12-30T00:03:12"/>
    <x v="36"/>
    <d v="2023-10-08T00:00:00"/>
    <s v="Zaandam"/>
    <x v="0"/>
  </r>
  <r>
    <x v="4"/>
    <x v="0"/>
    <n v="100"/>
    <s v="rugslag"/>
    <x v="1"/>
    <n v="2013"/>
    <s v="10 jaar"/>
    <d v="1899-12-30T00:01:38"/>
    <x v="36"/>
    <d v="2023-10-08T00:00:00"/>
    <s v="Zaandam"/>
    <x v="0"/>
  </r>
  <r>
    <x v="4"/>
    <x v="0"/>
    <n v="200"/>
    <s v="schoolslag"/>
    <x v="0"/>
    <n v="2004"/>
    <s v="&gt;= 18 jaar"/>
    <d v="1899-12-30T00:02:31"/>
    <x v="45"/>
    <d v="2023-10-08T00:00:00"/>
    <s v="Purmerend"/>
    <x v="1"/>
  </r>
  <r>
    <x v="4"/>
    <x v="0"/>
    <n v="100"/>
    <s v="vrije slag"/>
    <x v="0"/>
    <n v="2012"/>
    <s v="11 jaar"/>
    <d v="1899-12-30T00:01:14"/>
    <x v="47"/>
    <d v="2023-10-22T00:00:00"/>
    <s v="Veenendaal"/>
    <x v="1"/>
  </r>
  <r>
    <x v="4"/>
    <x v="0"/>
    <n v="50"/>
    <s v="rugslag"/>
    <x v="0"/>
    <n v="2012"/>
    <s v="11 jaar"/>
    <d v="1899-12-30T00:00:40"/>
    <x v="47"/>
    <d v="2023-10-22T00:00:00"/>
    <s v="Veenendaal"/>
    <x v="1"/>
  </r>
  <r>
    <x v="4"/>
    <x v="0"/>
    <n v="100"/>
    <s v="rugslag"/>
    <x v="0"/>
    <n v="2012"/>
    <s v="11 jaar"/>
    <d v="1899-12-30T00:01:27"/>
    <x v="47"/>
    <d v="2023-10-22T00:00:00"/>
    <s v="Veenendaal"/>
    <x v="0"/>
  </r>
  <r>
    <x v="4"/>
    <x v="0"/>
    <n v="50"/>
    <s v="schoolslag"/>
    <x v="0"/>
    <n v="2012"/>
    <s v="11 jaar"/>
    <d v="1899-12-30T00:00:45"/>
    <x v="47"/>
    <d v="2023-10-22T00:00:00"/>
    <s v="Veenendaal"/>
    <x v="1"/>
  </r>
  <r>
    <x v="4"/>
    <x v="0"/>
    <n v="50"/>
    <s v="vlinderslag"/>
    <x v="0"/>
    <n v="2012"/>
    <s v="11 jaar"/>
    <d v="1899-12-30T00:00:40"/>
    <x v="47"/>
    <d v="2023-10-22T00:00:00"/>
    <s v="Veenendaal"/>
    <x v="0"/>
  </r>
  <r>
    <x v="4"/>
    <x v="0"/>
    <n v="400"/>
    <s v="vrije slag"/>
    <x v="0"/>
    <n v="2004"/>
    <s v="&gt;= 18 jaar"/>
    <d v="1899-12-30T00:04:40"/>
    <x v="45"/>
    <d v="2023-10-22T00:00:00"/>
    <s v="Veenendaal"/>
    <x v="1"/>
  </r>
  <r>
    <x v="4"/>
    <x v="0"/>
    <n v="100"/>
    <s v="rugslag"/>
    <x v="1"/>
    <n v="2013"/>
    <s v="10 jaar"/>
    <d v="1899-12-30T00:01:38"/>
    <x v="36"/>
    <d v="2023-10-22T00:00:00"/>
    <s v="Veenendaal"/>
    <x v="1"/>
  </r>
  <r>
    <x v="4"/>
    <x v="0"/>
    <n v="100"/>
    <s v="rugslag"/>
    <x v="1"/>
    <n v="2007"/>
    <s v="16 jaar"/>
    <d v="1899-12-30T00:01:09"/>
    <x v="8"/>
    <d v="2023-10-22T00:00:00"/>
    <s v="Veenendaal"/>
    <x v="1"/>
  </r>
  <r>
    <x v="4"/>
    <x v="0"/>
    <n v="200"/>
    <s v="rugslag"/>
    <x v="1"/>
    <n v="2007"/>
    <s v="16 jaar"/>
    <d v="1899-12-30T00:02:28"/>
    <x v="8"/>
    <d v="2023-10-22T00:00:00"/>
    <s v="Veenendaal"/>
    <x v="0"/>
  </r>
  <r>
    <x v="4"/>
    <x v="0"/>
    <n v="200"/>
    <s v="vlinderslag"/>
    <x v="1"/>
    <n v="2007"/>
    <s v="16 jaar"/>
    <d v="1899-12-30T00:02:29"/>
    <x v="8"/>
    <d v="2023-10-22T00:00:00"/>
    <s v="Veenendaal"/>
    <x v="0"/>
  </r>
  <r>
    <x v="4"/>
    <x v="0"/>
    <n v="100"/>
    <s v="wisselslag"/>
    <x v="1"/>
    <n v="2007"/>
    <s v="16 jaar"/>
    <d v="1899-12-30T00:01:11"/>
    <x v="8"/>
    <d v="2023-10-22T00:00:00"/>
    <s v="Veenendaal"/>
    <x v="1"/>
  </r>
  <r>
    <x v="4"/>
    <x v="0"/>
    <n v="200"/>
    <s v="vrije slag"/>
    <x v="1"/>
    <n v="2007"/>
    <s v="16 jaar"/>
    <d v="1899-12-30T00:02:19"/>
    <x v="8"/>
    <d v="2023-10-29T00:00:00"/>
    <s v="Amsterdam"/>
    <x v="1"/>
  </r>
  <r>
    <x v="4"/>
    <x v="0"/>
    <n v="50"/>
    <s v="rugslag"/>
    <x v="1"/>
    <n v="2007"/>
    <s v="16 jaar"/>
    <d v="1899-12-30T00:00:32"/>
    <x v="8"/>
    <d v="2023-10-29T00:00:00"/>
    <s v="Amsterdam"/>
    <x v="1"/>
  </r>
  <r>
    <x v="4"/>
    <x v="0"/>
    <n v="50"/>
    <s v="vlinderslag"/>
    <x v="1"/>
    <n v="2007"/>
    <s v="16 jaar"/>
    <d v="1899-12-30T00:00:31"/>
    <x v="8"/>
    <d v="2023-10-29T00:00:00"/>
    <s v="Amsterdam"/>
    <x v="0"/>
  </r>
  <r>
    <x v="4"/>
    <x v="0"/>
    <n v="100"/>
    <s v="vlinderslag"/>
    <x v="1"/>
    <n v="2007"/>
    <s v="16 jaar"/>
    <d v="1899-12-30T00:01:08"/>
    <x v="8"/>
    <d v="2023-10-29T00:00:00"/>
    <s v="Amsterdam"/>
    <x v="0"/>
  </r>
  <r>
    <x v="4"/>
    <x v="0"/>
    <n v="400"/>
    <s v="wisselslag"/>
    <x v="1"/>
    <n v="2007"/>
    <s v="16 jaar"/>
    <d v="1899-12-30T00:05:18"/>
    <x v="8"/>
    <d v="2023-11-19T00:00:00"/>
    <s v="Amersfoort"/>
    <x v="1"/>
  </r>
  <r>
    <x v="4"/>
    <x v="0"/>
    <n v="100"/>
    <s v="rugslag"/>
    <x v="0"/>
    <n v="2012"/>
    <s v="11 jaar"/>
    <d v="1899-12-30T00:01:24"/>
    <x v="47"/>
    <d v="2023-11-19T00:00:00"/>
    <s v="Alkmaar"/>
    <x v="0"/>
  </r>
  <r>
    <x v="4"/>
    <x v="0"/>
    <n v="200"/>
    <s v="wisselslag"/>
    <x v="0"/>
    <n v="2012"/>
    <s v="11 jaar"/>
    <d v="1899-12-30T00:03:15"/>
    <x v="47"/>
    <d v="2023-11-19T00:00:00"/>
    <s v="Alkmaar"/>
    <x v="1"/>
  </r>
  <r>
    <x v="4"/>
    <x v="0"/>
    <n v="50"/>
    <s v="schoolslag"/>
    <x v="0"/>
    <n v="2014"/>
    <s v="9 jaar"/>
    <d v="1899-12-30T00:01:00"/>
    <x v="41"/>
    <d v="2023-11-19T00:00:00"/>
    <s v="Alkmaar"/>
    <x v="0"/>
  </r>
  <r>
    <x v="4"/>
    <x v="0"/>
    <n v="25"/>
    <s v="rugslag"/>
    <x v="1"/>
    <n v="2015"/>
    <s v="8 jaar"/>
    <d v="1899-12-30T00:00:26"/>
    <x v="49"/>
    <d v="2023-11-19T00:00:00"/>
    <s v="Alkmaar"/>
    <x v="1"/>
  </r>
  <r>
    <x v="4"/>
    <x v="0"/>
    <n v="25"/>
    <s v="schoolslag"/>
    <x v="1"/>
    <n v="2015"/>
    <s v="8 jaar"/>
    <d v="1899-12-30T00:00:29"/>
    <x v="49"/>
    <d v="2023-11-19T00:00:00"/>
    <s v="Alkmaar"/>
    <x v="0"/>
  </r>
  <r>
    <x v="4"/>
    <x v="0"/>
    <n v="100"/>
    <s v="vrije slag"/>
    <x v="1"/>
    <n v="2013"/>
    <s v="10 jaar"/>
    <d v="1899-12-30T00:01:23"/>
    <x v="36"/>
    <d v="2023-11-19T00:00:00"/>
    <s v="Alkmaar"/>
    <x v="1"/>
  </r>
  <r>
    <x v="4"/>
    <x v="0"/>
    <n v="200"/>
    <s v="wisselslag"/>
    <x v="1"/>
    <n v="2013"/>
    <s v="10 jaar"/>
    <d v="1899-12-30T00:03:29"/>
    <x v="36"/>
    <d v="2023-11-19T00:00:00"/>
    <s v="Alkmaar"/>
    <x v="1"/>
  </r>
  <r>
    <x v="4"/>
    <x v="0"/>
    <n v="200"/>
    <s v="vrije slag"/>
    <x v="0"/>
    <n v="2004"/>
    <s v="&gt;= 18 jaar"/>
    <d v="1899-12-30T00:02:04"/>
    <x v="45"/>
    <d v="2023-11-26T00:00:00"/>
    <s v="Zwolle"/>
    <x v="1"/>
  </r>
  <r>
    <x v="4"/>
    <x v="0"/>
    <n v="200"/>
    <s v="vrije slag"/>
    <x v="0"/>
    <n v="2012"/>
    <s v="11 jaar"/>
    <d v="1899-12-30T00:02:43"/>
    <x v="47"/>
    <d v="2023-12-10T00:00:00"/>
    <s v="Krommenie"/>
    <x v="1"/>
  </r>
  <r>
    <x v="4"/>
    <x v="0"/>
    <n v="100"/>
    <s v="rugslag"/>
    <x v="0"/>
    <n v="2012"/>
    <s v="11 jaar"/>
    <d v="1899-12-30T00:01:22"/>
    <x v="47"/>
    <d v="2023-12-10T00:00:00"/>
    <s v="Krommenie"/>
    <x v="1"/>
  </r>
  <r>
    <x v="4"/>
    <x v="0"/>
    <n v="50"/>
    <s v="vlinderslag"/>
    <x v="0"/>
    <n v="2012"/>
    <s v="11 jaar"/>
    <d v="1899-12-30T00:00:38"/>
    <x v="47"/>
    <d v="2023-12-10T00:00:00"/>
    <s v="Krommenie"/>
    <x v="1"/>
  </r>
  <r>
    <x v="4"/>
    <x v="0"/>
    <n v="50"/>
    <s v="vrije slag"/>
    <x v="0"/>
    <n v="2014"/>
    <s v="9 jaar"/>
    <d v="1899-12-30T00:00:53"/>
    <x v="41"/>
    <d v="2023-12-10T00:00:00"/>
    <s v="Krommenie"/>
    <x v="0"/>
  </r>
  <r>
    <x v="4"/>
    <x v="0"/>
    <n v="50"/>
    <s v="schoolslag"/>
    <x v="0"/>
    <n v="2014"/>
    <s v="9 jaar"/>
    <d v="1899-12-30T00:00:57"/>
    <x v="41"/>
    <d v="2023-12-10T00:00:00"/>
    <s v="Krommenie"/>
    <x v="1"/>
  </r>
  <r>
    <x v="4"/>
    <x v="0"/>
    <n v="25"/>
    <s v="schoolslag"/>
    <x v="1"/>
    <n v="2015"/>
    <s v="8 jaar"/>
    <d v="1899-12-30T00:00:28"/>
    <x v="49"/>
    <d v="2023-12-10T00:00:00"/>
    <s v="Krommenie"/>
    <x v="1"/>
  </r>
  <r>
    <x v="4"/>
    <x v="0"/>
    <n v="200"/>
    <s v="vrije slag"/>
    <x v="1"/>
    <n v="2013"/>
    <s v="10 jaar"/>
    <d v="1899-12-30T00:03:03"/>
    <x v="36"/>
    <d v="2023-12-10T00:00:00"/>
    <s v="Krommenie"/>
    <x v="1"/>
  </r>
  <r>
    <x v="4"/>
    <x v="0"/>
    <n v="200"/>
    <s v="rugslag"/>
    <x v="1"/>
    <n v="2007"/>
    <s v="16 jaar"/>
    <d v="1899-12-30T00:02:27"/>
    <x v="8"/>
    <d v="2023-12-17T00:00:00"/>
    <s v="Den Haag"/>
    <x v="1"/>
  </r>
  <r>
    <x v="4"/>
    <x v="0"/>
    <n v="50"/>
    <s v="vlinderslag"/>
    <x v="1"/>
    <n v="2007"/>
    <s v="16 jaar"/>
    <d v="1899-12-30T00:00:30"/>
    <x v="8"/>
    <d v="2023-12-17T00:00:00"/>
    <s v="Den Haag"/>
    <x v="1"/>
  </r>
  <r>
    <x v="4"/>
    <x v="0"/>
    <n v="100"/>
    <s v="vlinderslag"/>
    <x v="1"/>
    <n v="2007"/>
    <s v="16 jaar"/>
    <d v="1899-12-30T00:01:07"/>
    <x v="8"/>
    <d v="2023-12-17T00:00:00"/>
    <s v="Den Haag"/>
    <x v="1"/>
  </r>
  <r>
    <x v="4"/>
    <x v="0"/>
    <n v="200"/>
    <s v="vlinderslag"/>
    <x v="1"/>
    <n v="2007"/>
    <s v="16 jaar"/>
    <d v="1899-12-30T00:02:27"/>
    <x v="8"/>
    <d v="2023-12-17T00:00:00"/>
    <s v="Den Haag"/>
    <x v="0"/>
  </r>
  <r>
    <x v="4"/>
    <x v="0"/>
    <n v="200"/>
    <s v="vlinderslag"/>
    <x v="1"/>
    <n v="2007"/>
    <s v="16 jaar"/>
    <d v="1899-12-30T00:02:27"/>
    <x v="8"/>
    <d v="2023-12-17T00:00:00"/>
    <s v="Den Haag"/>
    <x v="1"/>
  </r>
  <r>
    <x v="4"/>
    <x v="0"/>
    <n v="50"/>
    <s v="vrije slag"/>
    <x v="0"/>
    <n v="2004"/>
    <s v="&gt;= 18 jaar"/>
    <d v="1899-12-30T00:00:26"/>
    <x v="45"/>
    <d v="2024-01-13T00:00:00"/>
    <s v="Hoofddorp"/>
    <x v="1"/>
  </r>
  <r>
    <x v="4"/>
    <x v="1"/>
    <n v="50"/>
    <s v="vrije slag"/>
    <x v="0"/>
    <n v="2009"/>
    <s v="15 jaar"/>
    <d v="1899-12-30T00:00:30"/>
    <x v="26"/>
    <d v="2024-01-21T00:00:00"/>
    <s v="Alkmaar"/>
    <x v="0"/>
  </r>
  <r>
    <x v="4"/>
    <x v="1"/>
    <n v="100"/>
    <s v="vrije slag"/>
    <x v="0"/>
    <n v="2009"/>
    <s v="15 jaar"/>
    <d v="1899-12-30T00:01:09"/>
    <x v="26"/>
    <d v="2024-01-21T00:00:00"/>
    <s v="Alkmaar"/>
    <x v="0"/>
  </r>
  <r>
    <x v="4"/>
    <x v="1"/>
    <n v="100"/>
    <s v="rugslag"/>
    <x v="0"/>
    <n v="2009"/>
    <s v="15 jaar"/>
    <d v="1899-12-30T00:01:19"/>
    <x v="26"/>
    <d v="2024-01-21T00:00:00"/>
    <s v="Alkmaar"/>
    <x v="1"/>
  </r>
  <r>
    <x v="4"/>
    <x v="1"/>
    <n v="100"/>
    <s v="schoolslag"/>
    <x v="1"/>
    <n v="2007"/>
    <s v="17 jaar"/>
    <d v="1899-12-30T00:01:24"/>
    <x v="8"/>
    <d v="2024-01-21T00:00:00"/>
    <s v="Alkmaar"/>
    <x v="1"/>
  </r>
  <r>
    <x v="4"/>
    <x v="1"/>
    <n v="100"/>
    <s v="vlinderslag"/>
    <x v="1"/>
    <n v="2007"/>
    <s v="17 jaar"/>
    <d v="1899-12-30T00:01:12"/>
    <x v="8"/>
    <d v="2024-01-21T00:00:00"/>
    <s v="Alkmaar"/>
    <x v="0"/>
  </r>
  <r>
    <x v="4"/>
    <x v="1"/>
    <n v="200"/>
    <s v="vlinderslag"/>
    <x v="1"/>
    <n v="2007"/>
    <s v="17 jaar"/>
    <d v="1899-12-30T00:02:37"/>
    <x v="8"/>
    <d v="2024-01-21T00:00:00"/>
    <s v="Alkmaar"/>
    <x v="0"/>
  </r>
  <r>
    <x v="4"/>
    <x v="0"/>
    <n v="50"/>
    <s v="vrije slag"/>
    <x v="1"/>
    <n v="2013"/>
    <s v="11 jaar"/>
    <d v="1899-12-30T00:00:35"/>
    <x v="36"/>
    <d v="2024-02-10T00:00:00"/>
    <s v="Zwolle"/>
    <x v="1"/>
  </r>
  <r>
    <x v="4"/>
    <x v="0"/>
    <n v="200"/>
    <s v="wisselslag"/>
    <x v="1"/>
    <n v="2013"/>
    <s v="11 jaar"/>
    <d v="1899-12-30T00:03:22"/>
    <x v="36"/>
    <d v="2024-02-10T00:00:00"/>
    <s v="Zwolle"/>
    <x v="0"/>
  </r>
  <r>
    <x v="4"/>
    <x v="0"/>
    <n v="50"/>
    <s v="vrije slag"/>
    <x v="0"/>
    <n v="2012"/>
    <s v="12 jaar"/>
    <d v="1899-12-30T00:00:31"/>
    <x v="47"/>
    <d v="2024-02-24T00:00:00"/>
    <s v="Leiden"/>
    <x v="0"/>
  </r>
  <r>
    <x v="4"/>
    <x v="1"/>
    <n v="50"/>
    <s v="vlinderslag"/>
    <x v="1"/>
    <n v="2007"/>
    <s v="17 jaar"/>
    <d v="1899-12-30T00:00:31"/>
    <x v="8"/>
    <d v="2024-03-03T00:00:00"/>
    <s v="Amersfoort"/>
    <x v="0"/>
  </r>
  <r>
    <x v="4"/>
    <x v="1"/>
    <n v="200"/>
    <s v="wisselslag"/>
    <x v="1"/>
    <n v="2007"/>
    <s v="17 jaar"/>
    <d v="1899-12-30T00:02:36"/>
    <x v="8"/>
    <d v="2024-03-03T00:00:00"/>
    <s v="Amersfoort"/>
    <x v="0"/>
  </r>
  <r>
    <x v="4"/>
    <x v="1"/>
    <n v="400"/>
    <s v="wisselslag"/>
    <x v="1"/>
    <n v="2007"/>
    <s v="17 jaar"/>
    <d v="1899-12-30T00:05:29"/>
    <x v="8"/>
    <d v="2024-03-03T00:00:00"/>
    <s v="Amersfoort"/>
    <x v="1"/>
  </r>
  <r>
    <x v="4"/>
    <x v="0"/>
    <s v="4x50"/>
    <s v="wisselslag"/>
    <x v="2"/>
    <n v="2000"/>
    <s v="&gt;= 18 jaar"/>
    <d v="1899-12-30T00:03:03"/>
    <x v="30"/>
    <d v="2024-03-03T00:00:00"/>
    <s v="Zaandam"/>
    <x v="1"/>
  </r>
  <r>
    <x v="4"/>
    <x v="0"/>
    <n v="50"/>
    <s v="schoolslag"/>
    <x v="0"/>
    <n v="2012"/>
    <s v="12 jaar"/>
    <d v="1899-12-30T00:00:43"/>
    <x v="47"/>
    <d v="2024-03-03T00:00:00"/>
    <s v="Zaandam"/>
    <x v="0"/>
  </r>
  <r>
    <x v="4"/>
    <x v="0"/>
    <n v="100"/>
    <s v="schoolslag"/>
    <x v="0"/>
    <n v="2012"/>
    <s v="12 jaar"/>
    <d v="1899-12-30T00:01:32"/>
    <x v="47"/>
    <d v="2024-03-03T00:00:00"/>
    <s v="Zaandam"/>
    <x v="0"/>
  </r>
  <r>
    <x v="4"/>
    <x v="0"/>
    <n v="25"/>
    <s v="vlinderslag"/>
    <x v="0"/>
    <n v="2014"/>
    <s v="10 jaar"/>
    <d v="1899-12-30T00:00:28"/>
    <x v="41"/>
    <d v="2024-03-03T00:00:00"/>
    <s v="Zaandam"/>
    <x v="1"/>
  </r>
  <r>
    <x v="4"/>
    <x v="0"/>
    <n v="25"/>
    <s v="vlinderslag"/>
    <x v="1"/>
    <n v="2013"/>
    <s v="11 jaar"/>
    <d v="1899-12-30T00:00:22"/>
    <x v="48"/>
    <d v="2024-03-03T00:00:00"/>
    <s v="Zaandam"/>
    <x v="1"/>
  </r>
  <r>
    <x v="4"/>
    <x v="0"/>
    <n v="100"/>
    <s v="vrije slag"/>
    <x v="1"/>
    <n v="2013"/>
    <s v="11 jaar"/>
    <d v="1899-12-30T00:01:22"/>
    <x v="36"/>
    <d v="2024-03-03T00:00:00"/>
    <s v="Zaandam"/>
    <x v="0"/>
  </r>
  <r>
    <x v="4"/>
    <x v="0"/>
    <n v="100"/>
    <s v="vlinderslag"/>
    <x v="1"/>
    <n v="2013"/>
    <s v="11 jaar"/>
    <d v="1899-12-30T00:01:49"/>
    <x v="36"/>
    <d v="2024-03-03T00:00:00"/>
    <s v="Zaandam"/>
    <x v="0"/>
  </r>
  <r>
    <x v="4"/>
    <x v="0"/>
    <n v="25"/>
    <s v="vrije slag"/>
    <x v="1"/>
    <n v="2015"/>
    <s v="9 jaar"/>
    <d v="1899-12-30T00:00:24"/>
    <x v="49"/>
    <d v="2024-03-03T00:00:00"/>
    <s v="Zaandam"/>
    <x v="1"/>
  </r>
  <r>
    <x v="4"/>
    <x v="0"/>
    <n v="25"/>
    <s v="schoolslag"/>
    <x v="1"/>
    <n v="2015"/>
    <s v="9 jaar"/>
    <d v="1899-12-30T00:00:28"/>
    <x v="49"/>
    <d v="2024-03-03T00:00:00"/>
    <s v="Zaandam"/>
    <x v="0"/>
  </r>
  <r>
    <x v="4"/>
    <x v="1"/>
    <n v="50"/>
    <s v="rugslag"/>
    <x v="0"/>
    <n v="2009"/>
    <s v="15 jaar"/>
    <d v="1899-12-30T00:00:37"/>
    <x v="26"/>
    <d v="2024-03-23T00:00:00"/>
    <s v="Eindhoven"/>
    <x v="0"/>
  </r>
  <r>
    <x v="4"/>
    <x v="1"/>
    <n v="50"/>
    <s v="vlinderslag"/>
    <x v="0"/>
    <n v="2009"/>
    <s v="15 jaar"/>
    <d v="1899-12-30T00:00:33"/>
    <x v="26"/>
    <d v="2024-03-23T00:00:00"/>
    <s v="Eindhoven"/>
    <x v="1"/>
  </r>
  <r>
    <x v="4"/>
    <x v="1"/>
    <n v="200"/>
    <s v="wisselslag"/>
    <x v="0"/>
    <n v="2009"/>
    <s v="15 jaar"/>
    <d v="1899-12-30T00:02:49"/>
    <x v="26"/>
    <d v="2024-03-23T00:00:00"/>
    <s v="Eindhoven"/>
    <x v="0"/>
  </r>
  <r>
    <x v="4"/>
    <x v="0"/>
    <n v="25"/>
    <s v="vrije slag"/>
    <x v="0"/>
    <n v="2015"/>
    <s v="9 jaar"/>
    <d v="1899-12-30T00:00:21"/>
    <x v="50"/>
    <d v="2024-03-24T00:00:00"/>
    <s v="Zaandam"/>
    <x v="1"/>
  </r>
  <r>
    <x v="4"/>
    <x v="0"/>
    <n v="25"/>
    <s v="rugslag"/>
    <x v="0"/>
    <n v="2015"/>
    <s v="9 jaar"/>
    <d v="1899-12-30T00:00:24"/>
    <x v="50"/>
    <d v="2024-03-24T00:00:00"/>
    <s v="Zaandam"/>
    <x v="1"/>
  </r>
  <r>
    <x v="4"/>
    <x v="0"/>
    <n v="100"/>
    <s v="schoolslag"/>
    <x v="0"/>
    <n v="2012"/>
    <s v="12 jaar"/>
    <d v="1899-12-30T00:01:31"/>
    <x v="47"/>
    <d v="2024-03-24T00:00:00"/>
    <s v="Zaandam"/>
    <x v="0"/>
  </r>
  <r>
    <x v="4"/>
    <x v="0"/>
    <n v="25"/>
    <s v="schoolslag"/>
    <x v="1"/>
    <n v="2015"/>
    <s v="9 jaar"/>
    <d v="1899-12-30T00:00:27"/>
    <x v="49"/>
    <d v="2024-03-24T00:00:00"/>
    <s v="Zaandam"/>
    <x v="1"/>
  </r>
  <r>
    <x v="4"/>
    <x v="0"/>
    <n v="100"/>
    <s v="vrije slag"/>
    <x v="1"/>
    <n v="2013"/>
    <s v="11 jaar"/>
    <d v="1899-12-30T00:01:18"/>
    <x v="36"/>
    <d v="2024-03-24T00:00:00"/>
    <s v="Zaandam"/>
    <x v="0"/>
  </r>
  <r>
    <x v="4"/>
    <x v="1"/>
    <n v="50"/>
    <s v="rugslag"/>
    <x v="0"/>
    <n v="2009"/>
    <s v="15 jaar"/>
    <d v="1899-12-30T00:00:36"/>
    <x v="26"/>
    <d v="2024-04-13T00:00:00"/>
    <s v="Den Haag"/>
    <x v="1"/>
  </r>
  <r>
    <x v="4"/>
    <x v="1"/>
    <n v="100"/>
    <s v="vlinderslag"/>
    <x v="0"/>
    <n v="2009"/>
    <s v="15 jaar"/>
    <d v="1899-12-30T00:01:15"/>
    <x v="26"/>
    <d v="2024-04-13T00:00:00"/>
    <s v="Den Haag"/>
    <x v="1"/>
  </r>
  <r>
    <x v="4"/>
    <x v="1"/>
    <n v="50"/>
    <s v="rugslag"/>
    <x v="1"/>
    <n v="2007"/>
    <s v="17 jaar"/>
    <d v="1899-12-30T00:00:35"/>
    <x v="8"/>
    <d v="2024-04-13T00:00:00"/>
    <s v="Den Haag"/>
    <x v="0"/>
  </r>
  <r>
    <x v="4"/>
    <x v="1"/>
    <n v="100"/>
    <s v="rugslag"/>
    <x v="1"/>
    <n v="2007"/>
    <s v="17 jaar"/>
    <d v="1899-12-30T00:01:11"/>
    <x v="8"/>
    <d v="2024-04-13T00:00:00"/>
    <s v="Den Haag"/>
    <x v="0"/>
  </r>
  <r>
    <x v="4"/>
    <x v="1"/>
    <n v="100"/>
    <s v="vlinderslag"/>
    <x v="1"/>
    <n v="2007"/>
    <s v="17 jaar"/>
    <d v="1899-12-30T00:01:09"/>
    <x v="8"/>
    <d v="2024-04-13T00:00:00"/>
    <s v="Den Haag"/>
    <x v="1"/>
  </r>
  <r>
    <x v="4"/>
    <x v="1"/>
    <n v="200"/>
    <s v="wisselslag"/>
    <x v="1"/>
    <n v="2007"/>
    <s v="17 jaar"/>
    <d v="1899-12-30T00:02:35"/>
    <x v="8"/>
    <d v="2024-04-13T00:00:00"/>
    <s v="Den Haag"/>
    <x v="1"/>
  </r>
  <r>
    <x v="4"/>
    <x v="1"/>
    <n v="200"/>
    <s v="wisselslag"/>
    <x v="0"/>
    <n v="2009"/>
    <s v="15 jaar"/>
    <d v="1899-12-30T00:02:46"/>
    <x v="26"/>
    <d v="2024-04-21T00:00:00"/>
    <s v="Alkmaar"/>
    <x v="1"/>
  </r>
  <r>
    <x v="4"/>
    <x v="1"/>
    <n v="200"/>
    <s v="rugslag"/>
    <x v="1"/>
    <n v="2007"/>
    <s v="17 jaar"/>
    <d v="1899-12-30T00:02:35"/>
    <x v="8"/>
    <d v="2024-04-21T00:00:00"/>
    <s v="Alkmaar"/>
    <x v="0"/>
  </r>
  <r>
    <x v="4"/>
    <x v="1"/>
    <n v="200"/>
    <s v="schoolslag"/>
    <x v="1"/>
    <n v="2007"/>
    <s v="17 jaar"/>
    <d v="1899-12-30T00:03:03"/>
    <x v="8"/>
    <d v="2024-04-21T00:00:00"/>
    <s v="Alkmaar"/>
    <x v="1"/>
  </r>
  <r>
    <x v="4"/>
    <x v="0"/>
    <n v="50"/>
    <s v="vlinderslag"/>
    <x v="0"/>
    <n v="2012"/>
    <s v="12 jaar"/>
    <d v="1899-12-30T00:00:36"/>
    <x v="47"/>
    <d v="2024-04-21T00:00:00"/>
    <s v="Krommenie"/>
    <x v="0"/>
  </r>
  <r>
    <x v="4"/>
    <x v="0"/>
    <n v="25"/>
    <s v="vlinderslag"/>
    <x v="0"/>
    <n v="2014"/>
    <s v="10 jaar"/>
    <d v="1899-12-30T00:00:27"/>
    <x v="41"/>
    <d v="2024-04-21T00:00:00"/>
    <s v="Krommenie"/>
    <x v="1"/>
  </r>
  <r>
    <x v="4"/>
    <x v="0"/>
    <n v="25"/>
    <s v="schoolslag"/>
    <x v="0"/>
    <n v="2015"/>
    <s v="9 jaar"/>
    <d v="1899-12-30T00:00:28"/>
    <x v="50"/>
    <d v="2024-04-21T00:00:00"/>
    <s v="Krommenie"/>
    <x v="1"/>
  </r>
  <r>
    <x v="4"/>
    <x v="1"/>
    <n v="100"/>
    <s v="vrije slag"/>
    <x v="0"/>
    <n v="2012"/>
    <s v="12 jaar"/>
    <d v="1899-12-30T00:01:11"/>
    <x v="47"/>
    <d v="2024-05-12T00:00:00"/>
    <s v="Alkmaar"/>
    <x v="0"/>
  </r>
  <r>
    <x v="4"/>
    <x v="1"/>
    <n v="200"/>
    <s v="vrije slag"/>
    <x v="0"/>
    <n v="2012"/>
    <s v="12 jaar"/>
    <d v="1899-12-30T00:02:31"/>
    <x v="47"/>
    <d v="2024-05-12T00:00:00"/>
    <s v="Alkmaar"/>
    <x v="0"/>
  </r>
  <r>
    <x v="4"/>
    <x v="1"/>
    <n v="50"/>
    <s v="schoolslag"/>
    <x v="0"/>
    <n v="2012"/>
    <s v="12 jaar"/>
    <d v="1899-12-30T00:00:44"/>
    <x v="47"/>
    <d v="2024-05-12T00:00:00"/>
    <s v="Alkmaar"/>
    <x v="1"/>
  </r>
  <r>
    <x v="4"/>
    <x v="1"/>
    <n v="50"/>
    <s v="vrije slag"/>
    <x v="0"/>
    <n v="2012"/>
    <s v="12 jaar"/>
    <d v="1899-12-30T00:00:53"/>
    <x v="51"/>
    <d v="2024-05-12T00:00:00"/>
    <s v="Alkmaar"/>
    <x v="0"/>
  </r>
  <r>
    <x v="4"/>
    <x v="1"/>
    <n v="50"/>
    <s v="vlinderslag"/>
    <x v="1"/>
    <n v="2007"/>
    <s v="17 jaar"/>
    <d v="1899-12-30T00:00:31"/>
    <x v="8"/>
    <d v="2024-05-12T00:00:00"/>
    <s v="Alkmaar"/>
    <x v="0"/>
  </r>
  <r>
    <x v="4"/>
    <x v="1"/>
    <n v="50"/>
    <s v="vrije slag"/>
    <x v="1"/>
    <n v="2013"/>
    <s v="11 jaar"/>
    <d v="1899-12-30T00:00:44"/>
    <x v="48"/>
    <d v="2024-05-12T00:00:00"/>
    <s v="Alkmaar"/>
    <x v="1"/>
  </r>
  <r>
    <x v="4"/>
    <x v="1"/>
    <n v="50"/>
    <s v="schoolslag"/>
    <x v="1"/>
    <n v="2013"/>
    <s v="11 jaar"/>
    <d v="1899-12-30T00:00:58"/>
    <x v="48"/>
    <d v="2024-05-12T00:00:00"/>
    <s v="Alkmaar"/>
    <x v="1"/>
  </r>
  <r>
    <x v="4"/>
    <x v="0"/>
    <n v="50"/>
    <s v="vrije slag"/>
    <x v="1"/>
    <n v="2007"/>
    <s v="17 jaar"/>
    <d v="1899-12-30T00:00:30"/>
    <x v="8"/>
    <d v="2024-05-20T00:00:00"/>
    <s v="Purmerend"/>
    <x v="0"/>
  </r>
  <r>
    <x v="4"/>
    <x v="0"/>
    <n v="200"/>
    <s v="vrije slag"/>
    <x v="1"/>
    <n v="2007"/>
    <s v="17 jaar"/>
    <d v="1899-12-30T00:02:18"/>
    <x v="8"/>
    <d v="2024-05-20T00:00:00"/>
    <s v="Purmerend"/>
    <x v="1"/>
  </r>
  <r>
    <x v="4"/>
    <x v="0"/>
    <n v="50"/>
    <s v="vlinderslag"/>
    <x v="1"/>
    <n v="2007"/>
    <s v="17 jaar"/>
    <d v="1899-12-30T00:00:31"/>
    <x v="8"/>
    <d v="2024-05-20T00:00:00"/>
    <s v="Purmerend"/>
    <x v="1"/>
  </r>
  <r>
    <x v="4"/>
    <x v="0"/>
    <n v="100"/>
    <s v="vlinderslag"/>
    <x v="1"/>
    <n v="2007"/>
    <s v="17 jaar"/>
    <d v="1899-12-30T00:01:09"/>
    <x v="8"/>
    <d v="2024-05-20T00:00:00"/>
    <s v="Purmerend"/>
    <x v="1"/>
  </r>
  <r>
    <x v="4"/>
    <x v="0"/>
    <n v="200"/>
    <s v="wisselslag"/>
    <x v="1"/>
    <n v="2007"/>
    <s v="17 jaar"/>
    <d v="1899-12-30T00:02:30"/>
    <x v="8"/>
    <d v="2024-05-20T00:00:00"/>
    <s v="Purmerend"/>
    <x v="1"/>
  </r>
  <r>
    <x v="4"/>
    <x v="0"/>
    <n v="400"/>
    <s v="wisselslag"/>
    <x v="1"/>
    <n v="2007"/>
    <s v="17 jaar"/>
    <d v="1899-12-30T00:05:20"/>
    <x v="8"/>
    <d v="2024-05-20T00:00:00"/>
    <s v="Purmerend"/>
    <x v="1"/>
  </r>
  <r>
    <x v="4"/>
    <x v="0"/>
    <n v="50"/>
    <s v="vrije slag"/>
    <x v="0"/>
    <n v="2012"/>
    <s v="12 jaar"/>
    <d v="1899-12-30T00:00:31"/>
    <x v="47"/>
    <d v="2024-05-20T00:00:00"/>
    <s v="Purmerend"/>
    <x v="1"/>
  </r>
  <r>
    <x v="4"/>
    <x v="0"/>
    <n v="200"/>
    <s v="rugslag"/>
    <x v="0"/>
    <n v="2012"/>
    <s v="12 jaar"/>
    <d v="1899-12-30T00:02:41"/>
    <x v="47"/>
    <d v="2024-05-20T00:00:00"/>
    <s v="Purmerend"/>
    <x v="0"/>
  </r>
  <r>
    <x v="4"/>
    <x v="0"/>
    <n v="50"/>
    <s v="vlinderslag"/>
    <x v="0"/>
    <n v="2012"/>
    <s v="12 jaar"/>
    <d v="1899-12-30T00:00:35"/>
    <x v="47"/>
    <d v="2024-05-20T00:00:00"/>
    <s v="Purmerend"/>
    <x v="0"/>
  </r>
  <r>
    <x v="4"/>
    <x v="0"/>
    <n v="200"/>
    <s v="vlinderslag"/>
    <x v="1"/>
    <n v="2007"/>
    <s v="17 jaar"/>
    <d v="1899-12-30T00:02:31"/>
    <x v="8"/>
    <d v="2024-05-20T00:00:00"/>
    <s v="Purmerend"/>
    <x v="1"/>
  </r>
  <r>
    <x v="4"/>
    <x v="1"/>
    <n v="100"/>
    <s v="vrije slag"/>
    <x v="0"/>
    <n v="2009"/>
    <s v="15 jaar"/>
    <d v="1899-12-30T00:01:06"/>
    <x v="26"/>
    <d v="2024-05-26T00:00:00"/>
    <s v="Amsterdam"/>
    <x v="1"/>
  </r>
  <r>
    <x v="4"/>
    <x v="1"/>
    <n v="200"/>
    <s v="vrije slag"/>
    <x v="1"/>
    <n v="2007"/>
    <s v="17 jaar"/>
    <d v="1899-12-30T00:02:32"/>
    <x v="8"/>
    <d v="2024-06-02T00:00:00"/>
    <s v="Amsterdam"/>
    <x v="1"/>
  </r>
  <r>
    <x v="4"/>
    <x v="1"/>
    <n v="400"/>
    <s v="vrije slag"/>
    <x v="1"/>
    <n v="2007"/>
    <s v="17 jaar"/>
    <d v="1899-12-30T00:05:06"/>
    <x v="8"/>
    <d v="2024-06-02T00:00:00"/>
    <s v="Amsterdam"/>
    <x v="1"/>
  </r>
  <r>
    <x v="4"/>
    <x v="1"/>
    <n v="100"/>
    <s v="rugslag"/>
    <x v="1"/>
    <n v="2007"/>
    <s v="17 jaar"/>
    <d v="1899-12-30T00:01:10"/>
    <x v="8"/>
    <d v="2024-06-02T00:00:00"/>
    <s v="Amsterdam"/>
    <x v="1"/>
  </r>
  <r>
    <x v="4"/>
    <x v="1"/>
    <n v="200"/>
    <s v="rugslag"/>
    <x v="1"/>
    <n v="2007"/>
    <s v="17 jaar"/>
    <d v="1899-12-30T00:02:35"/>
    <x v="8"/>
    <d v="2024-06-02T00:00:00"/>
    <s v="Amsterdam"/>
    <x v="1"/>
  </r>
  <r>
    <x v="4"/>
    <x v="1"/>
    <n v="50"/>
    <s v="vlinderslag"/>
    <x v="1"/>
    <n v="2007"/>
    <s v="17 jaar"/>
    <d v="1899-12-30T00:00:31"/>
    <x v="8"/>
    <d v="2024-06-02T00:00:00"/>
    <s v="Amsterdam"/>
    <x v="1"/>
  </r>
  <r>
    <x v="4"/>
    <x v="1"/>
    <n v="50"/>
    <s v="vrije slag"/>
    <x v="0"/>
    <n v="2009"/>
    <s v="15 jaar"/>
    <d v="1899-12-30T00:00:30"/>
    <x v="26"/>
    <d v="2024-06-02T00:00:00"/>
    <s v="Amsterdam"/>
    <x v="1"/>
  </r>
  <r>
    <x v="4"/>
    <x v="0"/>
    <n v="100"/>
    <s v="vrije slag"/>
    <x v="0"/>
    <n v="2012"/>
    <s v="12 jaar"/>
    <d v="1899-12-30T00:01:06"/>
    <x v="47"/>
    <d v="2024-06-09T00:00:00"/>
    <s v="Alkmaar"/>
    <x v="0"/>
  </r>
  <r>
    <x v="4"/>
    <x v="0"/>
    <n v="50"/>
    <s v="schoolslag"/>
    <x v="0"/>
    <n v="2012"/>
    <s v="12 jaar"/>
    <d v="1899-12-30T00:00:40"/>
    <x v="47"/>
    <d v="2024-06-09T00:00:00"/>
    <s v="Alkmaar"/>
    <x v="1"/>
  </r>
  <r>
    <x v="4"/>
    <x v="0"/>
    <n v="100"/>
    <s v="schoolslag"/>
    <x v="0"/>
    <n v="2012"/>
    <s v="12 jaar"/>
    <d v="1899-12-30T00:01:26"/>
    <x v="47"/>
    <d v="2024-06-09T00:00:00"/>
    <s v="Alkmaar"/>
    <x v="1"/>
  </r>
  <r>
    <x v="4"/>
    <x v="0"/>
    <n v="100"/>
    <s v="vlinderslag"/>
    <x v="0"/>
    <n v="2012"/>
    <s v="12 jaar"/>
    <d v="1899-12-30T00:01:19"/>
    <x v="47"/>
    <d v="2024-06-09T00:00:00"/>
    <s v="Alkmaar"/>
    <x v="0"/>
  </r>
  <r>
    <x v="4"/>
    <x v="0"/>
    <n v="200"/>
    <s v="wisselslag"/>
    <x v="0"/>
    <n v="2012"/>
    <s v="12 jaar"/>
    <d v="1899-12-30T00:02:42"/>
    <x v="47"/>
    <d v="2024-06-09T00:00:00"/>
    <s v="Alkmaar"/>
    <x v="1"/>
  </r>
  <r>
    <x v="4"/>
    <x v="0"/>
    <n v="200"/>
    <s v="vrije slag"/>
    <x v="1"/>
    <n v="2013"/>
    <s v="11 jaar"/>
    <d v="1899-12-30T00:03:00"/>
    <x v="36"/>
    <d v="2024-06-09T00:00:00"/>
    <s v="Alkmaar"/>
    <x v="0"/>
  </r>
  <r>
    <x v="4"/>
    <x v="0"/>
    <n v="100"/>
    <s v="vlinderslag"/>
    <x v="1"/>
    <n v="2013"/>
    <s v="11 jaar"/>
    <d v="1899-12-30T00:01:48"/>
    <x v="36"/>
    <d v="2024-06-09T00:00:00"/>
    <s v="Alkmaar"/>
    <x v="1"/>
  </r>
  <r>
    <x v="4"/>
    <x v="1"/>
    <n v="50"/>
    <s v="rugslag"/>
    <x v="1"/>
    <n v="2007"/>
    <s v="17 jaar"/>
    <d v="1899-12-30T00:00:34"/>
    <x v="8"/>
    <d v="2024-06-16T00:00:00"/>
    <s v="Amersfoort"/>
    <x v="1"/>
  </r>
  <r>
    <x v="4"/>
    <x v="1"/>
    <n v="200"/>
    <s v="vlinderslag"/>
    <x v="1"/>
    <n v="2007"/>
    <s v="17 jaar"/>
    <d v="1899-12-30T00:02:35"/>
    <x v="8"/>
    <d v="2024-06-16T00:00:00"/>
    <s v="Amersfoort"/>
    <x v="1"/>
  </r>
  <r>
    <x v="4"/>
    <x v="0"/>
    <n v="50"/>
    <s v="vrije slag"/>
    <x v="1"/>
    <n v="2007"/>
    <s v="17 jaar"/>
    <d v="1899-12-30T00:00:29"/>
    <x v="8"/>
    <d v="2024-06-30T00:00:00"/>
    <s v="Rotterdam"/>
    <x v="1"/>
  </r>
  <r>
    <x v="4"/>
    <x v="0"/>
    <n v="50"/>
    <s v="rugslag"/>
    <x v="1"/>
    <n v="2007"/>
    <s v="17 jaar"/>
    <d v="1899-12-30T00:00:34"/>
    <x v="8"/>
    <d v="2024-06-30T00:00:00"/>
    <s v="Rotterdam"/>
    <x v="1"/>
  </r>
  <r>
    <x v="4"/>
    <x v="0"/>
    <n v="100"/>
    <s v="wisselslag"/>
    <x v="1"/>
    <n v="2007"/>
    <s v="17 jaar"/>
    <d v="1899-12-30T00:01:09"/>
    <x v="8"/>
    <d v="2024-06-30T00:00:00"/>
    <s v="Rotterdam"/>
    <x v="1"/>
  </r>
  <r>
    <x v="4"/>
    <x v="1"/>
    <n v="50"/>
    <s v="vrije slag"/>
    <x v="0"/>
    <n v="2012"/>
    <s v="12 jaar"/>
    <d v="1899-12-30T00:00:33"/>
    <x v="47"/>
    <d v="2024-06-30T00:00:00"/>
    <s v="Dordrecht"/>
    <x v="1"/>
  </r>
  <r>
    <x v="4"/>
    <x v="1"/>
    <n v="100"/>
    <s v="vrije slag"/>
    <x v="0"/>
    <n v="2012"/>
    <s v="12 jaar"/>
    <d v="1899-12-30T00:01:09"/>
    <x v="47"/>
    <d v="2024-06-30T00:00:00"/>
    <s v="Dordrecht"/>
    <x v="1"/>
  </r>
  <r>
    <x v="4"/>
    <x v="1"/>
    <n v="200"/>
    <s v="vrije slag"/>
    <x v="0"/>
    <n v="2012"/>
    <s v="12 jaar"/>
    <d v="1899-12-30T00:02:28"/>
    <x v="47"/>
    <d v="2024-06-30T00:00:00"/>
    <s v="Dordrecht"/>
    <x v="1"/>
  </r>
  <r>
    <x v="4"/>
    <x v="1"/>
    <n v="400"/>
    <s v="vrije slag"/>
    <x v="0"/>
    <n v="2012"/>
    <s v="12 jaar"/>
    <d v="1899-12-30T00:05:10"/>
    <x v="47"/>
    <d v="2024-06-30T00:00:00"/>
    <s v="Dordrecht"/>
    <x v="1"/>
  </r>
  <r>
    <x v="4"/>
    <x v="1"/>
    <n v="50"/>
    <s v="vlinderslag"/>
    <x v="0"/>
    <n v="2012"/>
    <s v="12 jaar"/>
    <d v="1899-12-30T00:00:35"/>
    <x v="47"/>
    <d v="2024-06-30T00:00:00"/>
    <s v="Dordrecht"/>
    <x v="1"/>
  </r>
  <r>
    <x v="4"/>
    <x v="1"/>
    <n v="200"/>
    <s v="wisselslag"/>
    <x v="0"/>
    <n v="2012"/>
    <s v="12 jaar"/>
    <d v="1899-12-30T00:02:50"/>
    <x v="47"/>
    <d v="2024-06-30T00:00:00"/>
    <s v="Dordrecht"/>
    <x v="1"/>
  </r>
  <r>
    <x v="5"/>
    <x v="0"/>
    <n v="50"/>
    <s v="rugslag"/>
    <x v="0"/>
    <n v="2015"/>
    <s v="9 jaar"/>
    <d v="1899-12-30T00:00:54"/>
    <x v="50"/>
    <d v="2024-09-29T00:00:00"/>
    <s v="Zaandam"/>
    <x v="1"/>
  </r>
  <r>
    <x v="5"/>
    <x v="0"/>
    <n v="50"/>
    <s v="schoolslag"/>
    <x v="1"/>
    <n v="2015"/>
    <s v="9 jaar"/>
    <d v="1899-12-30T00:00:52"/>
    <x v="52"/>
    <d v="2024-09-29T00:00:00"/>
    <s v="Zaandam"/>
    <x v="0"/>
  </r>
  <r>
    <x v="5"/>
    <x v="0"/>
    <n v="200"/>
    <s v="vrije slag"/>
    <x v="1"/>
    <n v="2013"/>
    <s v="11 jaar"/>
    <d v="1899-12-30T00:02:56"/>
    <x v="36"/>
    <d v="2024-09-29T00:00:00"/>
    <s v="Zaandam"/>
    <x v="1"/>
  </r>
  <r>
    <x v="5"/>
    <x v="0"/>
    <n v="100"/>
    <s v="schoolslag"/>
    <x v="1"/>
    <n v="2013"/>
    <s v="11 jaar"/>
    <d v="1899-12-30T00:01:42"/>
    <x v="36"/>
    <d v="2024-09-29T00:00:00"/>
    <s v="Zaandam"/>
    <x v="1"/>
  </r>
  <r>
    <x v="5"/>
    <x v="0"/>
    <n v="100"/>
    <s v="vrije slag"/>
    <x v="0"/>
    <n v="2012"/>
    <s v="12 jaar"/>
    <d v="1899-12-30T00:01:06"/>
    <x v="47"/>
    <d v="2024-10-13T00:00:00"/>
    <s v="Den Helder"/>
    <x v="1"/>
  </r>
  <r>
    <x v="5"/>
    <x v="0"/>
    <n v="200"/>
    <s v="schoolslag"/>
    <x v="0"/>
    <n v="2012"/>
    <s v="12 jaar"/>
    <d v="1899-12-30T00:03:04"/>
    <x v="47"/>
    <d v="2024-10-13T00:00:00"/>
    <s v="Den Helder"/>
    <x v="1"/>
  </r>
  <r>
    <x v="5"/>
    <x v="0"/>
    <n v="50"/>
    <s v="vlinderslag"/>
    <x v="0"/>
    <n v="2012"/>
    <s v="12 jaar"/>
    <d v="1899-12-30T00:00:34"/>
    <x v="47"/>
    <d v="2024-10-13T00:00:00"/>
    <s v="Den Helder"/>
    <x v="0"/>
  </r>
  <r>
    <x v="5"/>
    <x v="0"/>
    <n v="100"/>
    <s v="vlinderslag"/>
    <x v="0"/>
    <n v="2012"/>
    <s v="12 jaar"/>
    <d v="1899-12-30T00:01:15"/>
    <x v="47"/>
    <d v="2024-10-13T00:00:00"/>
    <s v="Den Helder"/>
    <x v="0"/>
  </r>
  <r>
    <x v="5"/>
    <x v="0"/>
    <n v="50"/>
    <s v="vrije slag"/>
    <x v="0"/>
    <n v="2015"/>
    <s v="9 jaar"/>
    <d v="1899-12-30T00:00:48"/>
    <x v="50"/>
    <d v="2024-10-13T00:00:00"/>
    <s v="Den Helder"/>
    <x v="1"/>
  </r>
  <r>
    <x v="5"/>
    <x v="0"/>
    <n v="100"/>
    <s v="vrije slag"/>
    <x v="1"/>
    <n v="2007"/>
    <s v="17 jaar"/>
    <d v="1899-12-30T00:01:05"/>
    <x v="8"/>
    <d v="2024-10-13T00:00:00"/>
    <s v="Den Helder"/>
    <x v="1"/>
  </r>
  <r>
    <x v="5"/>
    <x v="0"/>
    <n v="100"/>
    <s v="vrije slag"/>
    <x v="1"/>
    <n v="2013"/>
    <s v="11 jaar"/>
    <d v="1899-12-30T00:01:17"/>
    <x v="36"/>
    <d v="2024-10-13T00:00:00"/>
    <s v="Den Helder"/>
    <x v="1"/>
  </r>
  <r>
    <x v="5"/>
    <x v="0"/>
    <n v="200"/>
    <s v="wisselslag"/>
    <x v="1"/>
    <n v="2013"/>
    <s v="11 jaar"/>
    <d v="1899-12-30T00:03:12"/>
    <x v="36"/>
    <d v="2024-10-13T00:00:00"/>
    <s v="Den Helder"/>
    <x v="1"/>
  </r>
  <r>
    <x v="5"/>
    <x v="0"/>
    <n v="50"/>
    <s v="vlinderslag"/>
    <x v="0"/>
    <n v="2012"/>
    <s v="12 jaar"/>
    <d v="1899-12-30T00:00:34"/>
    <x v="47"/>
    <d v="2024-10-20T00:00:00"/>
    <s v="Roosendaal"/>
    <x v="1"/>
  </r>
  <r>
    <x v="5"/>
    <x v="0"/>
    <n v="100"/>
    <s v="vlinderslag"/>
    <x v="0"/>
    <n v="2012"/>
    <s v="12 jaar"/>
    <d v="1899-12-30T00:01:13"/>
    <x v="47"/>
    <d v="2024-10-20T00:00:00"/>
    <s v="Roosendaal"/>
    <x v="1"/>
  </r>
  <r>
    <x v="5"/>
    <x v="0"/>
    <n v="100"/>
    <s v="wisselslag"/>
    <x v="0"/>
    <n v="2012"/>
    <s v="12 jaar"/>
    <d v="1899-12-30T00:01:17"/>
    <x v="47"/>
    <d v="2024-10-20T00:00:00"/>
    <s v="Roosendaal"/>
    <x v="1"/>
  </r>
  <r>
    <x v="5"/>
    <x v="0"/>
    <n v="50"/>
    <s v="rugslag"/>
    <x v="0"/>
    <n v="2012"/>
    <s v="12 jaar"/>
    <d v="1899-12-30T00:00:35"/>
    <x v="47"/>
    <d v="2024-10-19T00:00:00"/>
    <s v="Amsterdam"/>
    <x v="1"/>
  </r>
  <r>
    <x v="5"/>
    <x v="0"/>
    <n v="100"/>
    <s v="rugslag"/>
    <x v="0"/>
    <n v="2012"/>
    <s v="12 jaar"/>
    <d v="1899-12-30T00:01:14"/>
    <x v="47"/>
    <d v="2024-10-19T00:00:00"/>
    <s v="Amsterdam"/>
    <x v="1"/>
  </r>
  <r>
    <x v="5"/>
    <x v="0"/>
    <n v="200"/>
    <s v="rugslag"/>
    <x v="0"/>
    <n v="2012"/>
    <s v="12 jaar"/>
    <d v="1899-12-30T00:02:34"/>
    <x v="47"/>
    <d v="2024-10-19T00:00:00"/>
    <s v="Amsterdam"/>
    <x v="1"/>
  </r>
  <r>
    <x v="5"/>
    <x v="0"/>
    <n v="50"/>
    <s v="vlinderslag"/>
    <x v="0"/>
    <n v="2012"/>
    <s v="12 jaar"/>
    <d v="1899-12-30T00:00:34"/>
    <x v="47"/>
    <d v="2024-10-19T00:00:00"/>
    <s v="Amsterdam"/>
    <x v="0"/>
  </r>
  <r>
    <x v="5"/>
    <x v="0"/>
    <n v="100"/>
    <s v="rugslag"/>
    <x v="1"/>
    <n v="2007"/>
    <s v="17 jaar"/>
    <d v="1899-12-30T00:01:10"/>
    <x v="8"/>
    <d v="2024-10-20T00:00:00"/>
    <s v="Roosendaal"/>
    <x v="1"/>
  </r>
  <r>
    <x v="5"/>
    <x v="0"/>
    <n v="50"/>
    <s v="schoolslag"/>
    <x v="1"/>
    <n v="2015"/>
    <s v="9 jaar"/>
    <d v="1899-12-30T00:00:50"/>
    <x v="52"/>
    <d v="2024-10-20T00:00:00"/>
    <s v="Roosendaal"/>
    <x v="1"/>
  </r>
  <r>
    <x v="5"/>
    <x v="0"/>
    <n v="50"/>
    <s v="vlinderslag"/>
    <x v="1"/>
    <n v="2015"/>
    <s v="9 jaar"/>
    <d v="1899-12-30T00:00:52"/>
    <x v="52"/>
    <d v="2024-10-20T00:00:00"/>
    <s v="Roosendaal"/>
    <x v="1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5"/>
    <x v="2"/>
    <m/>
    <m/>
    <x v="3"/>
    <e v="#N/A"/>
    <e v="#N/A"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s v=":"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m/>
    <x v="53"/>
    <m/>
    <m/>
    <x v="3"/>
  </r>
  <r>
    <x v="6"/>
    <x v="2"/>
    <m/>
    <m/>
    <x v="3"/>
    <m/>
    <m/>
    <d v="1900-02-12T08:52:48"/>
    <x v="53"/>
    <m/>
    <m/>
    <x v="3"/>
  </r>
  <r>
    <x v="6"/>
    <x v="2"/>
    <m/>
    <m/>
    <x v="3"/>
    <m/>
    <m/>
    <m/>
    <x v="53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DE8E7-15B3-4F57-89EC-7DEEDE6152F5}" name="Draaitabel15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51:S55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58">
        <item x="11"/>
        <item x="7"/>
        <item h="1" x="53"/>
        <item x="1"/>
        <item x="2"/>
        <item x="6"/>
        <item x="0"/>
        <item x="10"/>
        <item x="24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49"/>
        <item m="1" x="54"/>
        <item x="50"/>
        <item x="51"/>
        <item x="8"/>
        <item x="48"/>
        <item h="1" x="52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4">
    <i>
      <x v="14"/>
    </i>
    <i r="1">
      <x v="54"/>
    </i>
    <i r="1">
      <x v="55"/>
    </i>
    <i t="grand">
      <x/>
    </i>
  </rowItems>
  <colItems count="1">
    <i/>
  </colItems>
  <pageFields count="2">
    <pageField fld="1" item="1" hier="-1"/>
    <pageField fld="4" item="2" hier="-1"/>
  </pageFields>
  <dataFields count="1">
    <dataField name="Aantal van records" fld="11" subtotal="count" baseField="0" baseItem="0"/>
  </dataFields>
  <formats count="10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1">
            <x v="0"/>
          </reference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0" count="1" selected="0">
            <x v="0"/>
          </reference>
          <reference field="8" count="4">
            <x v="0"/>
            <x v="7"/>
            <x v="9"/>
            <x v="54"/>
          </reference>
        </references>
      </pivotArea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0" count="1">
            <x v="0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F35D8-CD91-4265-81E5-8268B2E1A36B}" name="Draaitabel13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7:S12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sd="0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58">
        <item x="8"/>
        <item x="11"/>
        <item x="7"/>
        <item h="1" x="5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5"/>
        <item x="24"/>
        <item x="37"/>
        <item x="38"/>
        <item x="39"/>
        <item x="34"/>
        <item x="40"/>
        <item x="41"/>
        <item h="1" m="1" x="55"/>
        <item x="42"/>
        <item x="43"/>
        <item x="44"/>
        <item x="45"/>
        <item h="1" m="1" x="56"/>
        <item x="46"/>
        <item x="47"/>
        <item x="36"/>
        <item x="48"/>
        <item x="49"/>
        <item m="1" x="54"/>
        <item x="50"/>
        <item x="51"/>
        <item x="52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5">
    <i>
      <x v="15"/>
    </i>
    <i r="1">
      <x/>
    </i>
    <i r="1">
      <x v="50"/>
    </i>
    <i r="1">
      <x v="56"/>
    </i>
    <i t="grand">
      <x/>
    </i>
  </rowItems>
  <colItems count="1">
    <i/>
  </colItems>
  <pageFields count="2">
    <pageField fld="1" item="0" hier="-1"/>
    <pageField fld="4" item="2" hier="-1"/>
  </pageFields>
  <dataFields count="1">
    <dataField name="Aantal van records" fld="11" subtotal="count" baseField="0" baseItem="0"/>
  </dataFields>
  <formats count="10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0" count="0" selected="0"/>
          <reference field="8" count="12">
            <x v="0"/>
            <x v="9"/>
            <x v="22"/>
            <x v="23"/>
            <x v="24"/>
            <x v="27"/>
            <x v="28"/>
            <x v="29"/>
            <x v="33"/>
            <x v="34"/>
            <x v="35"/>
            <x v="39"/>
          </reference>
        </references>
      </pivotArea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outline="0" collapsedLevelsAreSubtotals="1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F7532-933D-402C-809C-DBA2A126011F}" name="Draaitabel12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7:P11" firstHeaderRow="1" firstDataRow="1" firstDataCol="1" rowPageCount="2" colPageCount="1"/>
  <pivotFields count="12">
    <pivotField axis="axisRow" showAll="0" sortType="descending">
      <items count="17">
        <item h="1" sd="0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58">
        <item x="8"/>
        <item x="11"/>
        <item x="7"/>
        <item h="1" x="5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h="1" m="1" x="55"/>
        <item x="42"/>
        <item x="43"/>
        <item x="44"/>
        <item x="41"/>
        <item h="1" m="1" x="56"/>
        <item x="46"/>
        <item x="45"/>
        <item x="47"/>
        <item x="48"/>
        <item x="49"/>
        <item m="1" x="54"/>
        <item x="50"/>
        <item x="51"/>
        <item x="52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4">
    <i>
      <x v="15"/>
    </i>
    <i r="1">
      <x v="50"/>
    </i>
    <i r="1">
      <x v="54"/>
    </i>
    <i t="grand">
      <x/>
    </i>
  </rowItems>
  <colItems count="1">
    <i/>
  </colItems>
  <pageFields count="2">
    <pageField fld="1" item="0" hier="-1"/>
    <pageField fld="4" item="1" hier="-1"/>
  </pageFields>
  <dataFields count="1">
    <dataField name="Aantal van records" fld="11" subtotal="count" baseField="0" baseItem="0"/>
  </dataFields>
  <formats count="10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0" count="0" selected="0"/>
          <reference field="8" count="12">
            <x v="4"/>
            <x v="6"/>
            <x v="7"/>
            <x v="11"/>
            <x v="15"/>
            <x v="18"/>
            <x v="20"/>
            <x v="21"/>
            <x v="26"/>
            <x v="27"/>
            <x v="32"/>
            <x v="33"/>
          </reference>
        </references>
      </pivotArea>
    </format>
    <format dxfId="37">
      <pivotArea dataOnly="0" labelOnly="1" outline="0" axis="axisValues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outline="0" collapsedLevelsAreSubtotals="1" fieldPosition="0"/>
    </format>
    <format dxfId="3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4B84F-989A-4138-875B-6CE08640344A}" name="Draaitabel2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7:E22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58">
        <item x="10"/>
        <item x="9"/>
        <item x="35"/>
        <item x="3"/>
        <item x="17"/>
        <item x="24"/>
        <item x="2"/>
        <item x="8"/>
        <item x="33"/>
        <item x="22"/>
        <item x="19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3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11"/>
        <item x="48"/>
        <item x="49"/>
        <item m="1" x="54"/>
        <item x="50"/>
        <item x="51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5">
    <i>
      <x v="7"/>
    </i>
    <i>
      <x v="36"/>
    </i>
    <i>
      <x v="25"/>
    </i>
    <i>
      <x v="5"/>
    </i>
    <i>
      <x v="14"/>
    </i>
    <i>
      <x v="20"/>
    </i>
    <i>
      <x v="9"/>
    </i>
    <i>
      <x v="52"/>
    </i>
    <i>
      <x v="1"/>
    </i>
    <i>
      <x v="23"/>
    </i>
    <i>
      <x v="56"/>
    </i>
    <i>
      <x v="51"/>
    </i>
    <i>
      <x v="17"/>
    </i>
    <i>
      <x v="50"/>
    </i>
    <i t="grand">
      <x/>
    </i>
  </rowItems>
  <colItems count="1">
    <i/>
  </colItems>
  <pageFields count="3">
    <pageField fld="11" item="1" hier="-1"/>
    <pageField fld="4" item="2" hier="-1"/>
    <pageField fld="1" item="0" hier="-1"/>
  </pageFields>
  <dataFields count="1">
    <dataField name="Aantal van seizoen" fld="0" subtotal="count" baseField="0" baseItem="0"/>
  </dataFields>
  <formats count="8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8" type="button" dataOnly="0" labelOnly="1" outline="0" axis="axisRow" fieldPosition="0"/>
    </format>
    <format dxfId="48">
      <pivotArea dataOnly="0" labelOnly="1" fieldPosition="0">
        <references count="1">
          <reference field="8" count="14">
            <x v="0"/>
            <x v="1"/>
            <x v="2"/>
            <x v="5"/>
            <x v="7"/>
            <x v="9"/>
            <x v="14"/>
            <x v="16"/>
            <x v="17"/>
            <x v="20"/>
            <x v="23"/>
            <x v="25"/>
            <x v="34"/>
            <x v="50"/>
          </reference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outline="0" collapsedLevelsAreSubtotals="1" fieldPosition="0"/>
    </format>
    <format dxfId="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3F06F-9294-4201-BE73-A53F532F7633}" name="Draaitabel14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51:P56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58">
        <item x="8"/>
        <item x="11"/>
        <item x="7"/>
        <item h="1" x="5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48"/>
        <item x="49"/>
        <item m="1" x="54"/>
        <item x="50"/>
        <item x="51"/>
        <item h="1"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5">
    <i>
      <x v="14"/>
    </i>
    <i r="1">
      <x v="27"/>
    </i>
    <i r="1">
      <x v="50"/>
    </i>
    <i r="1">
      <x v="55"/>
    </i>
    <i t="grand">
      <x/>
    </i>
  </rowItems>
  <colItems count="1">
    <i/>
  </colItems>
  <pageFields count="2">
    <pageField fld="1" item="1" hier="-1"/>
    <pageField fld="4" item="1" hier="-1"/>
  </pageFields>
  <dataFields count="1">
    <dataField name="Aantal van records" fld="11" subtotal="count" baseField="0" baseItem="0"/>
  </dataFields>
  <formats count="10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0" count="1">
            <x v="0"/>
          </reference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2">
          <reference field="0" count="1" selected="0">
            <x v="0"/>
          </reference>
          <reference field="8" count="8">
            <x v="4"/>
            <x v="5"/>
            <x v="6"/>
            <x v="7"/>
            <x v="10"/>
            <x v="11"/>
            <x v="12"/>
            <x v="18"/>
          </reference>
        </references>
      </pivotArea>
    </format>
    <format dxfId="55">
      <pivotArea dataOnly="0" labelOnly="1" outline="0" axis="axisValues" fieldPosition="0"/>
    </format>
    <format dxfId="54">
      <pivotArea dataOnly="0" fieldPosition="0">
        <references count="3">
          <reference field="0" count="1">
            <x v="0"/>
          </reference>
          <reference field="1" count="1" selected="0">
            <x v="1"/>
          </reference>
          <reference field="4" count="1" selected="0">
            <x v="1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2CD91-AF10-47D3-AFA9-E0FEA8030A60}" name="Draaitabel5" cacheId="24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7:I14" firstHeaderRow="1" firstDataRow="1" firstDataCol="1"/>
  <pivotFields count="3">
    <pivotField axis="axisRow" showAll="0" sortType="descending">
      <items count="12">
        <item h="1" x="4"/>
        <item x="3"/>
        <item m="1" x="9"/>
        <item m="1" x="10"/>
        <item x="5"/>
        <item h="1" x="0"/>
        <item x="6"/>
        <item x="7"/>
        <item m="1" x="8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1"/>
    </i>
    <i>
      <x v="9"/>
    </i>
    <i>
      <x v="10"/>
    </i>
    <i>
      <x v="6"/>
    </i>
    <i>
      <x v="7"/>
    </i>
    <i>
      <x v="4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outline="0" collapsedLevelsAreSubtotals="1" fieldPosition="0"/>
    </format>
    <format dxfId="6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D9F21-6D1D-4C31-8E6E-FF05705CBA4D}" name="Draaitabel6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51:I57" firstHeaderRow="1" firstDataRow="1" firstDataCol="1"/>
  <pivotFields count="3">
    <pivotField axis="axisRow" showAll="0">
      <items count="14">
        <item h="1" x="1"/>
        <item x="3"/>
        <item x="5"/>
        <item x="4"/>
        <item m="1" x="11"/>
        <item h="1" x="0"/>
        <item m="1" x="8"/>
        <item m="1" x="10"/>
        <item x="6"/>
        <item m="1" x="9"/>
        <item m="1" x="12"/>
        <item x="2"/>
        <item m="1" x="7"/>
        <item t="default"/>
      </items>
    </pivotField>
    <pivotField showAll="0"/>
    <pivotField dataField="1" showAll="0"/>
  </pivotFields>
  <rowFields count="1">
    <field x="0"/>
  </rowFields>
  <rowItems count="6">
    <i>
      <x v="1"/>
    </i>
    <i>
      <x v="2"/>
    </i>
    <i>
      <x v="3"/>
    </i>
    <i>
      <x v="8"/>
    </i>
    <i>
      <x v="11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outline="0" collapsedLevelsAreSubtotals="1" fieldPosition="0"/>
    </format>
    <format dxfId="7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35B6D-2461-4ABF-9600-0A150EB9584B}" name="Draaitabel3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51:E5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58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3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48"/>
        <item x="49"/>
        <item m="1" x="54"/>
        <item x="50"/>
        <item x="51"/>
        <item h="1"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8">
    <i>
      <x v="7"/>
    </i>
    <i>
      <x v="15"/>
    </i>
    <i>
      <x v="5"/>
    </i>
    <i>
      <x v="37"/>
    </i>
    <i>
      <x v="1"/>
    </i>
    <i>
      <x v="51"/>
    </i>
    <i>
      <x/>
    </i>
    <i t="grand">
      <x/>
    </i>
  </rowItems>
  <colItems count="1">
    <i/>
  </colItems>
  <pageFields count="3">
    <pageField fld="11" item="1" hier="-1"/>
    <pageField fld="4" item="2" hier="-1"/>
    <pageField fld="1" item="1" hier="-1"/>
  </pageFields>
  <dataFields count="1">
    <dataField name="Aantal van seizoen" fld="0" subtotal="count" baseField="0" baseItem="0"/>
  </dataFields>
  <formats count="8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8" type="button" dataOnly="0" labelOnly="1" outline="0" axis="axisRow" fieldPosition="0"/>
    </format>
    <format dxfId="82">
      <pivotArea dataOnly="0" labelOnly="1" fieldPosition="0">
        <references count="1">
          <reference field="8" count="4">
            <x v="0"/>
            <x v="1"/>
            <x v="7"/>
            <x v="1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outline="0" collapsedLevelsAreSubtotals="1" fieldPosition="0"/>
    </format>
    <format dxfId="7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B51B5-596C-4375-9246-038B89EFE363}" name="Draaitabel4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51:B6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58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3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48"/>
        <item x="49"/>
        <item m="1" x="54"/>
        <item x="50"/>
        <item x="51"/>
        <item h="1"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8">
    <i>
      <x v="3"/>
    </i>
    <i>
      <x v="25"/>
    </i>
    <i>
      <x v="33"/>
    </i>
    <i>
      <x v="12"/>
    </i>
    <i>
      <x v="16"/>
    </i>
    <i>
      <x v="50"/>
    </i>
    <i>
      <x v="23"/>
    </i>
    <i>
      <x v="47"/>
    </i>
    <i>
      <x v="4"/>
    </i>
    <i>
      <x v="6"/>
    </i>
    <i>
      <x v="42"/>
    </i>
    <i>
      <x v="45"/>
    </i>
    <i>
      <x v="10"/>
    </i>
    <i>
      <x v="46"/>
    </i>
    <i>
      <x v="49"/>
    </i>
    <i>
      <x v="40"/>
    </i>
    <i>
      <x v="32"/>
    </i>
    <i t="grand">
      <x/>
    </i>
  </rowItems>
  <colItems count="1">
    <i/>
  </colItems>
  <pageFields count="3">
    <pageField fld="11" item="1" hier="-1"/>
    <pageField fld="4" item="1" hier="-1"/>
    <pageField fld="1" item="1" hier="-1"/>
  </pageFields>
  <dataFields count="1">
    <dataField name="Aantal van seizoen" fld="0" subtotal="count" baseField="0" baseItem="0"/>
  </dataFields>
  <formats count="8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8" type="button" dataOnly="0" labelOnly="1" outline="0" axis="axisRow" fieldPosition="0"/>
    </format>
    <format dxfId="90">
      <pivotArea dataOnly="0" labelOnly="1" fieldPosition="0">
        <references count="1">
          <reference field="8" count="8">
            <x v="3"/>
            <x v="4"/>
            <x v="6"/>
            <x v="12"/>
            <x v="16"/>
            <x v="23"/>
            <x v="25"/>
            <x v="32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2B0BD-25C0-4EBE-96D0-B9499204C9F1}" name="Draaitabel7" cacheId="28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7:L14" firstHeaderRow="1" firstDataRow="1" firstDataCol="1"/>
  <pivotFields count="3">
    <pivotField axis="axisRow" showAll="0" sortType="descending">
      <items count="14">
        <item h="1" x="4"/>
        <item x="7"/>
        <item x="2"/>
        <item x="3"/>
        <item m="1" x="10"/>
        <item m="1" x="8"/>
        <item m="1" x="12"/>
        <item x="6"/>
        <item x="5"/>
        <item m="1" x="11"/>
        <item h="1" x="0"/>
        <item m="1" x="9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2"/>
    </i>
    <i>
      <x v="1"/>
    </i>
    <i>
      <x v="12"/>
    </i>
    <i>
      <x v="8"/>
    </i>
    <i>
      <x v="7"/>
    </i>
    <i>
      <x v="3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axis="axisValues" fieldPosition="0"/>
    </format>
    <format dxfId="95">
      <pivotArea outline="0" collapsedLevelsAreSubtotals="1" fieldPosition="0"/>
    </format>
    <format dxfId="9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A8F7F-921F-46BB-8FC4-6D9C08711311}" name="Draaitabel8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51:L54" firstHeaderRow="1" firstDataRow="1" firstDataCol="1"/>
  <pivotFields count="3">
    <pivotField axis="axisRow" showAll="0">
      <items count="9">
        <item h="1" x="1"/>
        <item m="1" x="4"/>
        <item m="1" x="7"/>
        <item m="1" x="6"/>
        <item h="1" x="0"/>
        <item m="1" x="5"/>
        <item x="2"/>
        <item x="3"/>
        <item t="default"/>
      </items>
    </pivotField>
    <pivotField showAll="0"/>
    <pivotField dataField="1" showAll="0"/>
  </pivotFields>
  <rowFields count="1">
    <field x="0"/>
  </rowFields>
  <rowItems count="3">
    <i>
      <x v="6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3383C-8B13-498D-ADBF-43D192F352EF}" name="Draaitabel1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7:B25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58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53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h="1" m="1" x="56"/>
        <item x="46"/>
        <item x="47"/>
        <item x="48"/>
        <item x="49"/>
        <item m="1" x="54"/>
        <item x="50"/>
        <item x="51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8">
    <i>
      <x v="3"/>
    </i>
    <i>
      <x v="16"/>
    </i>
    <i>
      <x v="50"/>
    </i>
    <i>
      <x v="42"/>
    </i>
    <i>
      <x v="22"/>
    </i>
    <i>
      <x v="47"/>
    </i>
    <i>
      <x v="25"/>
    </i>
    <i>
      <x v="4"/>
    </i>
    <i>
      <x v="54"/>
    </i>
    <i>
      <x v="6"/>
    </i>
    <i>
      <x v="23"/>
    </i>
    <i>
      <x v="13"/>
    </i>
    <i>
      <x v="14"/>
    </i>
    <i>
      <x v="19"/>
    </i>
    <i>
      <x v="10"/>
    </i>
    <i>
      <x v="33"/>
    </i>
    <i>
      <x v="27"/>
    </i>
    <i t="grand">
      <x/>
    </i>
  </rowItems>
  <colItems count="1">
    <i/>
  </colItems>
  <pageFields count="3">
    <pageField fld="11" item="1" hier="-1"/>
    <pageField fld="4" item="1" hier="-1"/>
    <pageField fld="1" item="0" hier="-1"/>
  </pageFields>
  <dataFields count="1">
    <dataField name="Aantal van seizoen" fld="0" subtotal="count" baseField="0" baseItem="0"/>
  </dataFields>
  <formats count="8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8" type="button" dataOnly="0" labelOnly="1" outline="0" axis="axisRow" fieldPosition="0"/>
    </format>
    <format dxfId="114">
      <pivotArea dataOnly="0" labelOnly="1" fieldPosition="0">
        <references count="1">
          <reference field="8" count="14">
            <x v="3"/>
            <x v="4"/>
            <x v="6"/>
            <x v="10"/>
            <x v="13"/>
            <x v="14"/>
            <x v="16"/>
            <x v="19"/>
            <x v="22"/>
            <x v="23"/>
            <x v="25"/>
            <x v="27"/>
            <x v="33"/>
            <x v="34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outline="0" collapsedLevelsAreSubtotals="1" fieldPosition="0"/>
    </format>
    <format dxfId="1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51B071-6BE0-4E3B-A45F-176A34A9752F}" name="Draaitabel2" cacheId="4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B3:D11" firstHeaderRow="1" firstDataRow="2" firstDataCol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58">
        <item x="8"/>
        <item x="11"/>
        <item x="7"/>
        <item h="1" x="5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55"/>
        <item x="42"/>
        <item x="43"/>
        <item x="44"/>
        <item x="45"/>
        <item m="1" x="56"/>
        <item x="46"/>
        <item x="47"/>
        <item x="48"/>
        <item x="49"/>
        <item m="1" x="54"/>
        <item x="50"/>
        <item x="51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7">
    <i>
      <x v="15"/>
    </i>
    <i r="1">
      <x v="50"/>
    </i>
    <i r="1">
      <x v="37"/>
    </i>
    <i r="1">
      <x v="56"/>
    </i>
    <i r="1">
      <x v="54"/>
    </i>
    <i r="1">
      <x/>
    </i>
    <i t="grand">
      <x/>
    </i>
  </rowItems>
  <colFields count="1">
    <field x="1"/>
  </colFields>
  <colItems count="2">
    <i>
      <x/>
    </i>
    <i t="grand">
      <x/>
    </i>
  </colItems>
  <dataFields count="1">
    <dataField name="Aantal van records" fld="11" subtotal="count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0" selected="0"/>
          <reference field="8" count="0"/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2">
      <pivotArea dataOnly="0" labelOnly="1" grandCol="1" outline="0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collapsedLevelsAreSubtotals="1" fieldPosition="0">
        <references count="2">
          <reference field="0" count="0" selected="0"/>
          <reference field="8" count="11">
            <x v="0"/>
            <x v="27"/>
            <x v="31"/>
            <x v="37"/>
            <x v="42"/>
            <x v="47"/>
            <x v="50"/>
            <x v="51"/>
            <x v="52"/>
            <x v="54"/>
            <x v="5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E328-80B2-4EAD-B895-4DA7477F9C2F}">
  <sheetPr filterMode="1"/>
  <dimension ref="A1:Y1602"/>
  <sheetViews>
    <sheetView tabSelected="1" topLeftCell="F1" zoomScaleNormal="100" workbookViewId="0">
      <pane ySplit="1" topLeftCell="A1363" activePane="bottomLeft" state="frozen"/>
      <selection activeCell="F1" sqref="F1"/>
      <selection pane="bottomLeft" activeCell="M1374" sqref="M1374"/>
    </sheetView>
  </sheetViews>
  <sheetFormatPr defaultColWidth="33.41796875" defaultRowHeight="14.4" x14ac:dyDescent="0.55000000000000004"/>
  <cols>
    <col min="1" max="1" width="22" style="117" hidden="1" customWidth="1"/>
    <col min="2" max="2" width="24.20703125" style="119" hidden="1" customWidth="1"/>
    <col min="3" max="3" width="32.5234375" style="119" hidden="1" customWidth="1"/>
    <col min="4" max="4" width="66.3671875" style="119" hidden="1" customWidth="1"/>
    <col min="5" max="5" width="7.26171875" style="119" hidden="1" customWidth="1"/>
    <col min="6" max="6" width="9.41796875" style="43" bestFit="1" customWidth="1"/>
    <col min="7" max="7" width="9.68359375" style="43" customWidth="1"/>
    <col min="8" max="8" width="11.3671875" style="57" bestFit="1" customWidth="1"/>
    <col min="9" max="9" width="9.7890625" style="43" customWidth="1"/>
    <col min="10" max="10" width="8.47265625" style="43" bestFit="1" customWidth="1"/>
    <col min="11" max="11" width="11.89453125" style="57" customWidth="1"/>
    <col min="12" max="12" width="12.9453125" style="114" bestFit="1" customWidth="1"/>
    <col min="13" max="13" width="18.62890625" style="109" bestFit="1" customWidth="1"/>
    <col min="14" max="14" width="22.83984375" style="43" bestFit="1" customWidth="1"/>
    <col min="15" max="15" width="24.26171875" style="57" bestFit="1" customWidth="1"/>
    <col min="16" max="16" width="11" style="43" bestFit="1" customWidth="1"/>
    <col min="17" max="17" width="11.3671875" style="36" bestFit="1" customWidth="1"/>
    <col min="18" max="19" width="33.41796875" style="36"/>
    <col min="20" max="25" width="33.41796875" style="57"/>
    <col min="26" max="16384" width="33.41796875" style="36"/>
  </cols>
  <sheetData>
    <row r="1" spans="1:25" s="111" customFormat="1" x14ac:dyDescent="0.55000000000000004">
      <c r="A1" s="122" t="s">
        <v>113</v>
      </c>
      <c r="B1" s="116" t="s">
        <v>252</v>
      </c>
      <c r="C1" s="122" t="s">
        <v>253</v>
      </c>
      <c r="D1" s="122" t="s">
        <v>348</v>
      </c>
      <c r="E1" s="122" t="s">
        <v>445</v>
      </c>
      <c r="F1" s="112" t="s">
        <v>0</v>
      </c>
      <c r="G1" s="112" t="s">
        <v>11</v>
      </c>
      <c r="H1" s="186" t="s">
        <v>2</v>
      </c>
      <c r="I1" s="112" t="s">
        <v>3</v>
      </c>
      <c r="J1" s="112" t="s">
        <v>6</v>
      </c>
      <c r="K1" s="186" t="s">
        <v>9</v>
      </c>
      <c r="L1" s="187" t="s">
        <v>40</v>
      </c>
      <c r="M1" s="189" t="s">
        <v>10</v>
      </c>
      <c r="N1" s="112" t="s">
        <v>5</v>
      </c>
      <c r="O1" s="186" t="s">
        <v>1</v>
      </c>
      <c r="P1" s="112" t="s">
        <v>4</v>
      </c>
      <c r="Q1" s="192" t="s">
        <v>7</v>
      </c>
      <c r="W1" s="56"/>
      <c r="X1" s="56"/>
      <c r="Y1" s="56"/>
    </row>
    <row r="2" spans="1:25" hidden="1" x14ac:dyDescent="0.55000000000000004">
      <c r="A2" s="117" t="e">
        <f>VLOOKUP(B2,verwijzingen!$A$5:$B$123,2,FALSE)&amp;L2</f>
        <v>#N/A</v>
      </c>
      <c r="B2" s="119" t="str">
        <f>+$G2&amp;";"&amp;$H2&amp;";"&amp;$I2&amp;";"&amp;$J2&amp;";"&amp;$Q2</f>
        <v>korte baan;50;rugslag;mannen;oud</v>
      </c>
      <c r="C2" s="119" t="str">
        <f>+$G2&amp;";"&amp;$H2&amp;";"&amp;$I2&amp;";"&amp;$J2</f>
        <v>korte baan;50;rugslag;mannen</v>
      </c>
      <c r="D2" s="119" t="str">
        <f t="shared" ref="D2:D65" si="0">CONCATENATE(C2,M2)</f>
        <v>korte baan;50;rugslag;mannen0,000451967592592593</v>
      </c>
      <c r="E2" s="119" t="str">
        <f>+B2&amp;M2</f>
        <v>korte baan;50;rugslag;mannen;oud0,000451967592592593</v>
      </c>
      <c r="F2" s="36" t="s">
        <v>8</v>
      </c>
      <c r="G2" s="113" t="s">
        <v>57</v>
      </c>
      <c r="H2" s="57">
        <v>50</v>
      </c>
      <c r="I2" s="36" t="s">
        <v>13</v>
      </c>
      <c r="J2" s="57" t="s">
        <v>450</v>
      </c>
      <c r="K2" s="57">
        <v>2007</v>
      </c>
      <c r="L2" s="114" t="s">
        <v>47</v>
      </c>
      <c r="M2" s="109">
        <v>4.5196759259259257E-4</v>
      </c>
      <c r="N2" s="43" t="s">
        <v>22</v>
      </c>
      <c r="O2" s="113">
        <v>43737</v>
      </c>
      <c r="P2" s="43" t="s">
        <v>37</v>
      </c>
      <c r="Q2" s="57" t="s">
        <v>53</v>
      </c>
      <c r="W2" s="36"/>
      <c r="X2" s="36"/>
      <c r="Y2" s="36"/>
    </row>
    <row r="3" spans="1:25" hidden="1" x14ac:dyDescent="0.55000000000000004">
      <c r="A3" s="117" t="e">
        <f>VLOOKUP(B3,verwijzingen!$A$5:$B$123,2,FALSE)&amp;L3</f>
        <v>#N/A</v>
      </c>
      <c r="B3" s="119" t="str">
        <f t="shared" ref="B3:B66" si="1">+$G3&amp;";"&amp;$H3&amp;";"&amp;$I3&amp;";"&amp;$J3&amp;";"&amp;$Q3</f>
        <v>korte baan;100;rugslag;mannen;oud</v>
      </c>
      <c r="C3" s="119" t="str">
        <f t="shared" ref="C3:C66" si="2">+$G3&amp;";"&amp;$H3&amp;";"&amp;$I3&amp;";"&amp;$J3</f>
        <v>korte baan;100;rugslag;mannen</v>
      </c>
      <c r="D3" s="119" t="str">
        <f t="shared" si="0"/>
        <v>korte baan;100;rugslag;mannen0,000941319444444444</v>
      </c>
      <c r="E3" s="119" t="str">
        <f t="shared" ref="E3:E66" si="3">+B3&amp;M3</f>
        <v>korte baan;100;rugslag;mannen;oud0,000941319444444444</v>
      </c>
      <c r="F3" s="36" t="s">
        <v>8</v>
      </c>
      <c r="G3" s="113" t="s">
        <v>57</v>
      </c>
      <c r="H3" s="57">
        <v>100</v>
      </c>
      <c r="I3" s="36" t="s">
        <v>13</v>
      </c>
      <c r="J3" s="57" t="s">
        <v>450</v>
      </c>
      <c r="K3" s="57">
        <v>2007</v>
      </c>
      <c r="L3" s="114" t="s">
        <v>47</v>
      </c>
      <c r="M3" s="109">
        <v>9.4131944444444439E-4</v>
      </c>
      <c r="N3" s="43" t="s">
        <v>22</v>
      </c>
      <c r="O3" s="113">
        <v>43737</v>
      </c>
      <c r="P3" s="43" t="s">
        <v>37</v>
      </c>
      <c r="Q3" s="57" t="s">
        <v>53</v>
      </c>
      <c r="W3" s="36"/>
      <c r="X3" s="36"/>
      <c r="Y3" s="36"/>
    </row>
    <row r="4" spans="1:25" hidden="1" x14ac:dyDescent="0.55000000000000004">
      <c r="A4" s="117" t="e">
        <f>VLOOKUP(B4,verwijzingen!$A$5:$B$123,2,FALSE)&amp;L4</f>
        <v>#N/A</v>
      </c>
      <c r="B4" s="119" t="str">
        <f t="shared" si="1"/>
        <v>korte baan;50;schoolslag;mannen;oud</v>
      </c>
      <c r="C4" s="119" t="str">
        <f t="shared" si="2"/>
        <v>korte baan;50;schoolslag;mannen</v>
      </c>
      <c r="D4" s="119" t="str">
        <f t="shared" si="0"/>
        <v>korte baan;50;schoolslag;mannen0,000568287037037037</v>
      </c>
      <c r="E4" s="119" t="str">
        <f t="shared" si="3"/>
        <v>korte baan;50;schoolslag;mannen;oud0,000568287037037037</v>
      </c>
      <c r="F4" s="36" t="s">
        <v>8</v>
      </c>
      <c r="G4" s="113" t="s">
        <v>57</v>
      </c>
      <c r="H4" s="57">
        <v>50</v>
      </c>
      <c r="I4" s="36" t="s">
        <v>14</v>
      </c>
      <c r="J4" s="57" t="s">
        <v>450</v>
      </c>
      <c r="K4" s="57">
        <v>2007</v>
      </c>
      <c r="L4" s="114" t="s">
        <v>47</v>
      </c>
      <c r="M4" s="109">
        <v>5.6828703703703707E-4</v>
      </c>
      <c r="N4" s="43" t="s">
        <v>22</v>
      </c>
      <c r="O4" s="113">
        <v>43737</v>
      </c>
      <c r="P4" s="43" t="s">
        <v>37</v>
      </c>
      <c r="Q4" s="57" t="s">
        <v>53</v>
      </c>
      <c r="W4" s="36"/>
      <c r="X4" s="36"/>
      <c r="Y4" s="36"/>
    </row>
    <row r="5" spans="1:25" hidden="1" x14ac:dyDescent="0.55000000000000004">
      <c r="A5" s="117" t="e">
        <f>VLOOKUP(B5,verwijzingen!$A$5:$B$123,2,FALSE)&amp;L5</f>
        <v>#N/A</v>
      </c>
      <c r="B5" s="119" t="str">
        <f t="shared" si="1"/>
        <v>korte baan;100;schoolslag;mannen;oud</v>
      </c>
      <c r="C5" s="119" t="str">
        <f t="shared" si="2"/>
        <v>korte baan;100;schoolslag;mannen</v>
      </c>
      <c r="D5" s="119" t="str">
        <f t="shared" si="0"/>
        <v>korte baan;100;schoolslag;mannen0,00119826388888889</v>
      </c>
      <c r="E5" s="119" t="str">
        <f t="shared" si="3"/>
        <v>korte baan;100;schoolslag;mannen;oud0,00119826388888889</v>
      </c>
      <c r="F5" s="36" t="s">
        <v>8</v>
      </c>
      <c r="G5" s="113" t="s">
        <v>57</v>
      </c>
      <c r="H5" s="57">
        <v>100</v>
      </c>
      <c r="I5" s="36" t="s">
        <v>14</v>
      </c>
      <c r="J5" s="57" t="s">
        <v>450</v>
      </c>
      <c r="K5" s="57">
        <v>2007</v>
      </c>
      <c r="L5" s="114" t="s">
        <v>47</v>
      </c>
      <c r="M5" s="109">
        <v>1.1982638888888889E-3</v>
      </c>
      <c r="N5" s="43" t="s">
        <v>22</v>
      </c>
      <c r="O5" s="113">
        <v>43737</v>
      </c>
      <c r="P5" s="43" t="s">
        <v>37</v>
      </c>
      <c r="Q5" s="57" t="s">
        <v>53</v>
      </c>
      <c r="W5" s="36"/>
      <c r="X5" s="36"/>
      <c r="Y5" s="36"/>
    </row>
    <row r="6" spans="1:25" hidden="1" x14ac:dyDescent="0.55000000000000004">
      <c r="A6" s="117" t="e">
        <f>VLOOKUP(B6,verwijzingen!$A$5:$B$123,2,FALSE)&amp;L6</f>
        <v>#N/A</v>
      </c>
      <c r="B6" s="119" t="str">
        <f t="shared" si="1"/>
        <v>korte baan;200;schoolslag;mannen;oud</v>
      </c>
      <c r="C6" s="119" t="str">
        <f t="shared" si="2"/>
        <v>korte baan;200;schoolslag;mannen</v>
      </c>
      <c r="D6" s="119" t="str">
        <f t="shared" si="0"/>
        <v>korte baan;200;schoolslag;mannen0,00246030092592593</v>
      </c>
      <c r="E6" s="119" t="str">
        <f t="shared" si="3"/>
        <v>korte baan;200;schoolslag;mannen;oud0,00246030092592593</v>
      </c>
      <c r="F6" s="36" t="s">
        <v>8</v>
      </c>
      <c r="G6" s="113" t="s">
        <v>57</v>
      </c>
      <c r="H6" s="57">
        <v>200</v>
      </c>
      <c r="I6" s="36" t="s">
        <v>14</v>
      </c>
      <c r="J6" s="57" t="s">
        <v>450</v>
      </c>
      <c r="K6" s="57">
        <v>2007</v>
      </c>
      <c r="L6" s="114" t="s">
        <v>47</v>
      </c>
      <c r="M6" s="109">
        <v>2.4603009259259261E-3</v>
      </c>
      <c r="N6" s="43" t="s">
        <v>22</v>
      </c>
      <c r="O6" s="113">
        <v>43737</v>
      </c>
      <c r="P6" s="43" t="s">
        <v>37</v>
      </c>
      <c r="Q6" s="57" t="s">
        <v>53</v>
      </c>
      <c r="W6" s="36"/>
      <c r="X6" s="36"/>
      <c r="Y6" s="36"/>
    </row>
    <row r="7" spans="1:25" hidden="1" x14ac:dyDescent="0.55000000000000004">
      <c r="A7" s="117" t="e">
        <f>VLOOKUP(B7,verwijzingen!$A$5:$B$123,2,FALSE)&amp;L7</f>
        <v>#N/A</v>
      </c>
      <c r="B7" s="119" t="str">
        <f t="shared" si="1"/>
        <v>korte baan;50;vlinderslag;mannen;oud</v>
      </c>
      <c r="C7" s="119" t="str">
        <f t="shared" si="2"/>
        <v>korte baan;50;vlinderslag;mannen</v>
      </c>
      <c r="D7" s="119" t="str">
        <f t="shared" si="0"/>
        <v>korte baan;50;vlinderslag;mannen0,000472337962962963</v>
      </c>
      <c r="E7" s="119" t="str">
        <f t="shared" si="3"/>
        <v>korte baan;50;vlinderslag;mannen;oud0,000472337962962963</v>
      </c>
      <c r="F7" s="36" t="s">
        <v>8</v>
      </c>
      <c r="G7" s="113" t="s">
        <v>57</v>
      </c>
      <c r="H7" s="57">
        <v>50</v>
      </c>
      <c r="I7" s="36" t="s">
        <v>15</v>
      </c>
      <c r="J7" s="57" t="s">
        <v>450</v>
      </c>
      <c r="K7" s="57">
        <v>2007</v>
      </c>
      <c r="L7" s="114" t="s">
        <v>47</v>
      </c>
      <c r="M7" s="109">
        <v>4.7233796296296298E-4</v>
      </c>
      <c r="N7" s="43" t="s">
        <v>22</v>
      </c>
      <c r="O7" s="113">
        <v>43737</v>
      </c>
      <c r="P7" s="43" t="s">
        <v>37</v>
      </c>
      <c r="Q7" s="57" t="s">
        <v>53</v>
      </c>
      <c r="W7" s="36"/>
      <c r="X7" s="36"/>
      <c r="Y7" s="36"/>
    </row>
    <row r="8" spans="1:25" hidden="1" x14ac:dyDescent="0.55000000000000004">
      <c r="A8" s="117" t="e">
        <f>VLOOKUP(B8,verwijzingen!$A$5:$B$123,2,FALSE)&amp;L8</f>
        <v>#N/A</v>
      </c>
      <c r="B8" s="119" t="str">
        <f t="shared" si="1"/>
        <v>korte baan;100;vlinderslag;mannen;oud</v>
      </c>
      <c r="C8" s="119" t="str">
        <f t="shared" si="2"/>
        <v>korte baan;100;vlinderslag;mannen</v>
      </c>
      <c r="D8" s="119" t="str">
        <f t="shared" si="0"/>
        <v>korte baan;100;vlinderslag;mannen0,00108645833333333</v>
      </c>
      <c r="E8" s="119" t="str">
        <f t="shared" si="3"/>
        <v>korte baan;100;vlinderslag;mannen;oud0,00108645833333333</v>
      </c>
      <c r="F8" s="36" t="s">
        <v>8</v>
      </c>
      <c r="G8" s="113" t="s">
        <v>57</v>
      </c>
      <c r="H8" s="57">
        <v>100</v>
      </c>
      <c r="I8" s="36" t="s">
        <v>15</v>
      </c>
      <c r="J8" s="57" t="s">
        <v>450</v>
      </c>
      <c r="K8" s="57">
        <v>2007</v>
      </c>
      <c r="L8" s="114" t="s">
        <v>47</v>
      </c>
      <c r="M8" s="109">
        <v>1.0864583333333334E-3</v>
      </c>
      <c r="N8" s="43" t="s">
        <v>22</v>
      </c>
      <c r="O8" s="113">
        <v>43737</v>
      </c>
      <c r="P8" s="43" t="s">
        <v>37</v>
      </c>
      <c r="Q8" s="57" t="s">
        <v>53</v>
      </c>
      <c r="W8" s="36"/>
      <c r="X8" s="36"/>
      <c r="Y8" s="36"/>
    </row>
    <row r="9" spans="1:25" hidden="1" x14ac:dyDescent="0.55000000000000004">
      <c r="A9" s="117" t="e">
        <f>VLOOKUP(B9,verwijzingen!$A$5:$B$123,2,FALSE)&amp;L9</f>
        <v>#N/A</v>
      </c>
      <c r="B9" s="119" t="str">
        <f t="shared" si="1"/>
        <v>korte baan;50;schoolslag;mannen;oud</v>
      </c>
      <c r="C9" s="119" t="str">
        <f t="shared" si="2"/>
        <v>korte baan;50;schoolslag;mannen</v>
      </c>
      <c r="D9" s="119" t="str">
        <f t="shared" si="0"/>
        <v>korte baan;50;schoolslag;mannen0,000486111111111111</v>
      </c>
      <c r="E9" s="119" t="str">
        <f t="shared" si="3"/>
        <v>korte baan;50;schoolslag;mannen;oud0,000486111111111111</v>
      </c>
      <c r="F9" s="36" t="s">
        <v>8</v>
      </c>
      <c r="G9" s="113" t="s">
        <v>57</v>
      </c>
      <c r="H9" s="57">
        <v>50</v>
      </c>
      <c r="I9" s="36" t="s">
        <v>14</v>
      </c>
      <c r="J9" s="57" t="s">
        <v>450</v>
      </c>
      <c r="K9" s="57">
        <v>2006</v>
      </c>
      <c r="L9" s="114" t="s">
        <v>48</v>
      </c>
      <c r="M9" s="109">
        <v>4.8611111111111104E-4</v>
      </c>
      <c r="N9" s="43" t="s">
        <v>21</v>
      </c>
      <c r="O9" s="113">
        <v>43737</v>
      </c>
      <c r="P9" s="43" t="s">
        <v>37</v>
      </c>
      <c r="Q9" s="57" t="s">
        <v>53</v>
      </c>
      <c r="W9" s="36"/>
      <c r="X9" s="36"/>
      <c r="Y9" s="36"/>
    </row>
    <row r="10" spans="1:25" hidden="1" x14ac:dyDescent="0.55000000000000004">
      <c r="A10" s="117" t="e">
        <f>VLOOKUP(B10,verwijzingen!$A$5:$B$123,2,FALSE)&amp;L10</f>
        <v>#N/A</v>
      </c>
      <c r="B10" s="119" t="str">
        <f t="shared" si="1"/>
        <v>korte baan;100;schoolslag;mannen;oud</v>
      </c>
      <c r="C10" s="119" t="str">
        <f t="shared" si="2"/>
        <v>korte baan;100;schoolslag;mannen</v>
      </c>
      <c r="D10" s="119" t="str">
        <f t="shared" si="0"/>
        <v>korte baan;100;schoolslag;mannen0,00103402777777778</v>
      </c>
      <c r="E10" s="119" t="str">
        <f t="shared" si="3"/>
        <v>korte baan;100;schoolslag;mannen;oud0,00103402777777778</v>
      </c>
      <c r="F10" s="36" t="s">
        <v>8</v>
      </c>
      <c r="G10" s="113" t="s">
        <v>57</v>
      </c>
      <c r="H10" s="57">
        <v>100</v>
      </c>
      <c r="I10" s="36" t="s">
        <v>14</v>
      </c>
      <c r="J10" s="57" t="s">
        <v>450</v>
      </c>
      <c r="K10" s="57">
        <v>2006</v>
      </c>
      <c r="L10" s="114" t="s">
        <v>48</v>
      </c>
      <c r="M10" s="109">
        <v>1.0340277777777776E-3</v>
      </c>
      <c r="N10" s="43" t="s">
        <v>21</v>
      </c>
      <c r="O10" s="113">
        <v>43737</v>
      </c>
      <c r="P10" s="43" t="s">
        <v>37</v>
      </c>
      <c r="Q10" s="57" t="s">
        <v>53</v>
      </c>
      <c r="W10" s="36"/>
      <c r="X10" s="36"/>
      <c r="Y10" s="36"/>
    </row>
    <row r="11" spans="1:25" hidden="1" x14ac:dyDescent="0.55000000000000004">
      <c r="A11" s="117" t="e">
        <f>VLOOKUP(B11,verwijzingen!$A$5:$B$123,2,FALSE)&amp;L11</f>
        <v>#N/A</v>
      </c>
      <c r="B11" s="119" t="str">
        <f t="shared" si="1"/>
        <v>korte baan;200;schoolslag;mannen;oud</v>
      </c>
      <c r="C11" s="119" t="str">
        <f t="shared" si="2"/>
        <v>korte baan;200;schoolslag;mannen</v>
      </c>
      <c r="D11" s="119" t="str">
        <f t="shared" si="0"/>
        <v>korte baan;200;schoolslag;mannen0,00212025462962963</v>
      </c>
      <c r="E11" s="119" t="str">
        <f t="shared" si="3"/>
        <v>korte baan;200;schoolslag;mannen;oud0,00212025462962963</v>
      </c>
      <c r="F11" s="36" t="s">
        <v>8</v>
      </c>
      <c r="G11" s="113" t="s">
        <v>57</v>
      </c>
      <c r="H11" s="57">
        <v>200</v>
      </c>
      <c r="I11" s="36" t="s">
        <v>14</v>
      </c>
      <c r="J11" s="57" t="s">
        <v>450</v>
      </c>
      <c r="K11" s="57">
        <v>2006</v>
      </c>
      <c r="L11" s="114" t="s">
        <v>48</v>
      </c>
      <c r="M11" s="109">
        <v>2.1202546296296295E-3</v>
      </c>
      <c r="N11" s="43" t="s">
        <v>21</v>
      </c>
      <c r="O11" s="113">
        <v>43737</v>
      </c>
      <c r="P11" s="43" t="s">
        <v>37</v>
      </c>
      <c r="Q11" s="57" t="s">
        <v>53</v>
      </c>
      <c r="W11" s="36"/>
      <c r="X11" s="36"/>
      <c r="Y11" s="36"/>
    </row>
    <row r="12" spans="1:25" hidden="1" x14ac:dyDescent="0.55000000000000004">
      <c r="A12" s="117" t="e">
        <f>VLOOKUP(B12,verwijzingen!$A$5:$B$123,2,FALSE)&amp;L12</f>
        <v>#N/A</v>
      </c>
      <c r="B12" s="119" t="str">
        <f t="shared" si="1"/>
        <v>korte baan;50;vlinderslag;mannen;oud</v>
      </c>
      <c r="C12" s="119" t="str">
        <f t="shared" si="2"/>
        <v>korte baan;50;vlinderslag;mannen</v>
      </c>
      <c r="D12" s="119" t="str">
        <f t="shared" si="0"/>
        <v>korte baan;50;vlinderslag;mannen0,000391435185185185</v>
      </c>
      <c r="E12" s="119" t="str">
        <f t="shared" si="3"/>
        <v>korte baan;50;vlinderslag;mannen;oud0,000391435185185185</v>
      </c>
      <c r="F12" s="36" t="s">
        <v>8</v>
      </c>
      <c r="G12" s="113" t="s">
        <v>57</v>
      </c>
      <c r="H12" s="57">
        <v>50</v>
      </c>
      <c r="I12" s="36" t="s">
        <v>15</v>
      </c>
      <c r="J12" s="57" t="s">
        <v>450</v>
      </c>
      <c r="K12" s="57">
        <v>2006</v>
      </c>
      <c r="L12" s="114" t="s">
        <v>48</v>
      </c>
      <c r="M12" s="109">
        <v>3.914351851851852E-4</v>
      </c>
      <c r="N12" s="43" t="s">
        <v>21</v>
      </c>
      <c r="O12" s="113">
        <v>43737</v>
      </c>
      <c r="P12" s="43" t="s">
        <v>37</v>
      </c>
      <c r="Q12" s="57" t="s">
        <v>53</v>
      </c>
      <c r="W12" s="36"/>
      <c r="X12" s="36"/>
      <c r="Y12" s="36"/>
    </row>
    <row r="13" spans="1:25" hidden="1" x14ac:dyDescent="0.55000000000000004">
      <c r="A13" s="117" t="e">
        <f>VLOOKUP(B13,verwijzingen!$A$5:$B$123,2,FALSE)&amp;L13</f>
        <v>#N/A</v>
      </c>
      <c r="B13" s="119" t="str">
        <f t="shared" si="1"/>
        <v>korte baan;50;vrije slag;mannen;oud</v>
      </c>
      <c r="C13" s="119" t="str">
        <f t="shared" si="2"/>
        <v>korte baan;50;vrije slag;mannen</v>
      </c>
      <c r="D13" s="119" t="str">
        <f t="shared" si="0"/>
        <v>korte baan;50;vrije slag;mannen0,000331712962962963</v>
      </c>
      <c r="E13" s="119" t="str">
        <f t="shared" si="3"/>
        <v>korte baan;50;vrije slag;mannen;oud0,000331712962962963</v>
      </c>
      <c r="F13" s="36" t="s">
        <v>8</v>
      </c>
      <c r="G13" s="113" t="s">
        <v>57</v>
      </c>
      <c r="H13" s="57">
        <v>50</v>
      </c>
      <c r="I13" s="36" t="s">
        <v>12</v>
      </c>
      <c r="J13" s="57" t="s">
        <v>450</v>
      </c>
      <c r="K13" s="57">
        <v>2006</v>
      </c>
      <c r="L13" s="114" t="s">
        <v>48</v>
      </c>
      <c r="M13" s="109">
        <v>3.3171296296296296E-4</v>
      </c>
      <c r="N13" s="43" t="s">
        <v>21</v>
      </c>
      <c r="O13" s="113">
        <v>43737</v>
      </c>
      <c r="P13" s="43" t="s">
        <v>37</v>
      </c>
      <c r="Q13" s="57" t="s">
        <v>53</v>
      </c>
      <c r="W13" s="36"/>
      <c r="X13" s="36"/>
    </row>
    <row r="14" spans="1:25" hidden="1" x14ac:dyDescent="0.55000000000000004">
      <c r="A14" s="117" t="e">
        <f>VLOOKUP(B14,verwijzingen!$A$5:$B$123,2,FALSE)&amp;L14</f>
        <v>#N/A</v>
      </c>
      <c r="B14" s="119" t="str">
        <f t="shared" si="1"/>
        <v>korte baan;100;vrije slag;mannen;oud</v>
      </c>
      <c r="C14" s="119" t="str">
        <f t="shared" si="2"/>
        <v>korte baan;100;vrije slag;mannen</v>
      </c>
      <c r="D14" s="119" t="str">
        <f t="shared" si="0"/>
        <v>korte baan;100;vrije slag;mannen0,00069849537037037</v>
      </c>
      <c r="E14" s="119" t="str">
        <f t="shared" si="3"/>
        <v>korte baan;100;vrije slag;mannen;oud0,00069849537037037</v>
      </c>
      <c r="F14" s="36" t="s">
        <v>8</v>
      </c>
      <c r="G14" s="113" t="s">
        <v>57</v>
      </c>
      <c r="H14" s="57">
        <v>100</v>
      </c>
      <c r="I14" s="36" t="s">
        <v>12</v>
      </c>
      <c r="J14" s="57" t="s">
        <v>450</v>
      </c>
      <c r="K14" s="57">
        <v>2006</v>
      </c>
      <c r="L14" s="114" t="s">
        <v>48</v>
      </c>
      <c r="M14" s="109">
        <v>6.9849537037037048E-4</v>
      </c>
      <c r="N14" s="43" t="s">
        <v>21</v>
      </c>
      <c r="O14" s="113">
        <v>43737</v>
      </c>
      <c r="P14" s="43" t="s">
        <v>37</v>
      </c>
      <c r="Q14" s="57" t="s">
        <v>53</v>
      </c>
      <c r="W14" s="36"/>
      <c r="X14" s="36"/>
    </row>
    <row r="15" spans="1:25" hidden="1" x14ac:dyDescent="0.55000000000000004">
      <c r="A15" s="117" t="e">
        <f>VLOOKUP(B15,verwijzingen!$A$5:$B$123,2,FALSE)&amp;L15</f>
        <v>#N/A</v>
      </c>
      <c r="B15" s="119" t="str">
        <f t="shared" si="1"/>
        <v>korte baan;100;wisselslag;mannen;oud</v>
      </c>
      <c r="C15" s="119" t="str">
        <f t="shared" si="2"/>
        <v>korte baan;100;wisselslag;mannen</v>
      </c>
      <c r="D15" s="119" t="str">
        <f t="shared" si="0"/>
        <v>korte baan;100;wisselslag;mannen0,000837037037037037</v>
      </c>
      <c r="E15" s="119" t="str">
        <f t="shared" si="3"/>
        <v>korte baan;100;wisselslag;mannen;oud0,000837037037037037</v>
      </c>
      <c r="F15" s="36" t="s">
        <v>8</v>
      </c>
      <c r="G15" s="113" t="s">
        <v>57</v>
      </c>
      <c r="H15" s="57">
        <v>100</v>
      </c>
      <c r="I15" s="36" t="s">
        <v>17</v>
      </c>
      <c r="J15" s="57" t="s">
        <v>450</v>
      </c>
      <c r="K15" s="57">
        <v>2006</v>
      </c>
      <c r="L15" s="114" t="s">
        <v>48</v>
      </c>
      <c r="M15" s="109">
        <v>8.3703703703703707E-4</v>
      </c>
      <c r="N15" s="43" t="s">
        <v>21</v>
      </c>
      <c r="O15" s="113">
        <v>43737</v>
      </c>
      <c r="P15" s="43" t="s">
        <v>37</v>
      </c>
      <c r="Q15" s="57" t="s">
        <v>53</v>
      </c>
      <c r="W15" s="36"/>
      <c r="X15" s="36"/>
    </row>
    <row r="16" spans="1:25" hidden="1" x14ac:dyDescent="0.55000000000000004">
      <c r="A16" s="117" t="e">
        <f>VLOOKUP(B16,verwijzingen!$A$5:$B$123,2,FALSE)&amp;L16</f>
        <v>#N/A</v>
      </c>
      <c r="B16" s="119" t="str">
        <f t="shared" si="1"/>
        <v>korte baan;200;wisselslag;mannen;oud</v>
      </c>
      <c r="C16" s="119" t="str">
        <f t="shared" si="2"/>
        <v>korte baan;200;wisselslag;mannen</v>
      </c>
      <c r="D16" s="119" t="str">
        <f t="shared" si="0"/>
        <v>korte baan;200;wisselslag;mannen0,00175335648148148</v>
      </c>
      <c r="E16" s="119" t="str">
        <f t="shared" si="3"/>
        <v>korte baan;200;wisselslag;mannen;oud0,00175335648148148</v>
      </c>
      <c r="F16" s="36" t="s">
        <v>8</v>
      </c>
      <c r="G16" s="113" t="s">
        <v>57</v>
      </c>
      <c r="H16" s="57">
        <v>200</v>
      </c>
      <c r="I16" s="36" t="s">
        <v>17</v>
      </c>
      <c r="J16" s="57" t="s">
        <v>450</v>
      </c>
      <c r="K16" s="57">
        <v>2006</v>
      </c>
      <c r="L16" s="114" t="s">
        <v>48</v>
      </c>
      <c r="M16" s="109">
        <v>1.7533564814814816E-3</v>
      </c>
      <c r="N16" s="43" t="s">
        <v>21</v>
      </c>
      <c r="O16" s="113">
        <v>43737</v>
      </c>
      <c r="P16" s="43" t="s">
        <v>37</v>
      </c>
      <c r="Q16" s="57" t="s">
        <v>53</v>
      </c>
      <c r="W16" s="36"/>
      <c r="X16" s="36"/>
    </row>
    <row r="17" spans="1:17" hidden="1" x14ac:dyDescent="0.55000000000000004">
      <c r="A17" s="117" t="e">
        <f>VLOOKUP(B17,verwijzingen!$A$5:$B$123,2,FALSE)&amp;L17</f>
        <v>#N/A</v>
      </c>
      <c r="B17" s="119" t="str">
        <f t="shared" si="1"/>
        <v>korte baan;50;schoolslag;mannen;oud</v>
      </c>
      <c r="C17" s="119" t="str">
        <f t="shared" si="2"/>
        <v>korte baan;50;schoolslag;mannen</v>
      </c>
      <c r="D17" s="119" t="str">
        <f t="shared" si="0"/>
        <v>korte baan;50;schoolslag;mannen0,000480787037037037</v>
      </c>
      <c r="E17" s="119" t="str">
        <f t="shared" si="3"/>
        <v>korte baan;50;schoolslag;mannen;oud0,000480787037037037</v>
      </c>
      <c r="F17" s="36" t="s">
        <v>8</v>
      </c>
      <c r="G17" s="113" t="s">
        <v>57</v>
      </c>
      <c r="H17" s="57">
        <v>50</v>
      </c>
      <c r="I17" s="36" t="s">
        <v>14</v>
      </c>
      <c r="J17" s="57" t="s">
        <v>450</v>
      </c>
      <c r="K17" s="57">
        <v>2005</v>
      </c>
      <c r="L17" s="114" t="s">
        <v>49</v>
      </c>
      <c r="M17" s="109">
        <v>4.80787037037037E-4</v>
      </c>
      <c r="N17" s="43" t="s">
        <v>32</v>
      </c>
      <c r="O17" s="113">
        <v>43737</v>
      </c>
      <c r="P17" s="43" t="s">
        <v>37</v>
      </c>
      <c r="Q17" s="57" t="s">
        <v>53</v>
      </c>
    </row>
    <row r="18" spans="1:17" hidden="1" x14ac:dyDescent="0.55000000000000004">
      <c r="A18" s="117" t="e">
        <f>VLOOKUP(B18,verwijzingen!$A$5:$B$123,2,FALSE)&amp;L18</f>
        <v>#N/A</v>
      </c>
      <c r="B18" s="119" t="str">
        <f t="shared" si="1"/>
        <v>korte baan;100;schoolslag;mannen;oud</v>
      </c>
      <c r="C18" s="119" t="str">
        <f t="shared" si="2"/>
        <v>korte baan;100;schoolslag;mannen</v>
      </c>
      <c r="D18" s="119" t="str">
        <f t="shared" si="0"/>
        <v>korte baan;100;schoolslag;mannen0,00101527777777778</v>
      </c>
      <c r="E18" s="119" t="str">
        <f t="shared" si="3"/>
        <v>korte baan;100;schoolslag;mannen;oud0,00101527777777778</v>
      </c>
      <c r="F18" s="36" t="s">
        <v>8</v>
      </c>
      <c r="G18" s="113" t="s">
        <v>57</v>
      </c>
      <c r="H18" s="57">
        <v>100</v>
      </c>
      <c r="I18" s="36" t="s">
        <v>14</v>
      </c>
      <c r="J18" s="57" t="s">
        <v>450</v>
      </c>
      <c r="K18" s="57">
        <v>2005</v>
      </c>
      <c r="L18" s="114" t="s">
        <v>49</v>
      </c>
      <c r="M18" s="109">
        <v>1.0152777777777777E-3</v>
      </c>
      <c r="N18" s="43" t="s">
        <v>32</v>
      </c>
      <c r="O18" s="113">
        <v>43737</v>
      </c>
      <c r="P18" s="43" t="s">
        <v>37</v>
      </c>
      <c r="Q18" s="57" t="s">
        <v>53</v>
      </c>
    </row>
    <row r="19" spans="1:17" hidden="1" x14ac:dyDescent="0.55000000000000004">
      <c r="A19" s="117" t="e">
        <f>VLOOKUP(B19,verwijzingen!$A$5:$B$123,2,FALSE)&amp;L19</f>
        <v>#N/A</v>
      </c>
      <c r="B19" s="119" t="str">
        <f t="shared" si="1"/>
        <v>korte baan;200;schoolslag;mannen;oud</v>
      </c>
      <c r="C19" s="119" t="str">
        <f t="shared" si="2"/>
        <v>korte baan;200;schoolslag;mannen</v>
      </c>
      <c r="D19" s="119" t="str">
        <f t="shared" si="0"/>
        <v>korte baan;200;schoolslag;mannen0,00222673611111111</v>
      </c>
      <c r="E19" s="119" t="str">
        <f t="shared" si="3"/>
        <v>korte baan;200;schoolslag;mannen;oud0,00222673611111111</v>
      </c>
      <c r="F19" s="36" t="s">
        <v>8</v>
      </c>
      <c r="G19" s="113" t="s">
        <v>57</v>
      </c>
      <c r="H19" s="57">
        <v>200</v>
      </c>
      <c r="I19" s="36" t="s">
        <v>14</v>
      </c>
      <c r="J19" s="57" t="s">
        <v>450</v>
      </c>
      <c r="K19" s="57">
        <v>2005</v>
      </c>
      <c r="L19" s="114" t="s">
        <v>49</v>
      </c>
      <c r="M19" s="109">
        <v>2.2267361111111112E-3</v>
      </c>
      <c r="N19" s="43" t="s">
        <v>32</v>
      </c>
      <c r="O19" s="113">
        <v>43737</v>
      </c>
      <c r="P19" s="43" t="s">
        <v>37</v>
      </c>
      <c r="Q19" s="57" t="s">
        <v>53</v>
      </c>
    </row>
    <row r="20" spans="1:17" hidden="1" x14ac:dyDescent="0.55000000000000004">
      <c r="A20" s="117" t="e">
        <f>VLOOKUP(B20,verwijzingen!$A$5:$B$123,2,FALSE)&amp;L20</f>
        <v>#N/A</v>
      </c>
      <c r="B20" s="119" t="str">
        <f t="shared" si="1"/>
        <v>korte baan;50;vrije slag;mannen;oud</v>
      </c>
      <c r="C20" s="119" t="str">
        <f t="shared" si="2"/>
        <v>korte baan;50;vrije slag;mannen</v>
      </c>
      <c r="D20" s="119" t="str">
        <f t="shared" si="0"/>
        <v>korte baan;50;vrije slag;mannen0,000405671296296296</v>
      </c>
      <c r="E20" s="119" t="str">
        <f t="shared" si="3"/>
        <v>korte baan;50;vrije slag;mannen;oud0,000405671296296296</v>
      </c>
      <c r="F20" s="36" t="s">
        <v>8</v>
      </c>
      <c r="G20" s="113" t="s">
        <v>57</v>
      </c>
      <c r="H20" s="57">
        <v>50</v>
      </c>
      <c r="I20" s="36" t="s">
        <v>12</v>
      </c>
      <c r="J20" s="57" t="s">
        <v>450</v>
      </c>
      <c r="K20" s="57">
        <v>2005</v>
      </c>
      <c r="L20" s="114" t="s">
        <v>49</v>
      </c>
      <c r="M20" s="109">
        <v>4.0567129629629628E-4</v>
      </c>
      <c r="N20" s="43" t="s">
        <v>32</v>
      </c>
      <c r="O20" s="113">
        <v>43737</v>
      </c>
      <c r="P20" s="43" t="s">
        <v>37</v>
      </c>
      <c r="Q20" s="57" t="s">
        <v>53</v>
      </c>
    </row>
    <row r="21" spans="1:17" hidden="1" x14ac:dyDescent="0.55000000000000004">
      <c r="A21" s="117" t="e">
        <f>VLOOKUP(B21,verwijzingen!$A$5:$B$123,2,FALSE)&amp;L21</f>
        <v>#N/A</v>
      </c>
      <c r="B21" s="119" t="str">
        <f t="shared" si="1"/>
        <v>korte baan;50;vrije slag;mannen;oud</v>
      </c>
      <c r="C21" s="119" t="str">
        <f t="shared" si="2"/>
        <v>korte baan;50;vrije slag;mannen</v>
      </c>
      <c r="D21" s="119" t="str">
        <f t="shared" si="0"/>
        <v>korte baan;50;vrije slag;mannen0,000370601851851852</v>
      </c>
      <c r="E21" s="119" t="str">
        <f t="shared" si="3"/>
        <v>korte baan;50;vrije slag;mannen;oud0,000370601851851852</v>
      </c>
      <c r="F21" s="36" t="s">
        <v>8</v>
      </c>
      <c r="G21" s="113" t="s">
        <v>57</v>
      </c>
      <c r="H21" s="57">
        <v>50</v>
      </c>
      <c r="I21" s="36" t="s">
        <v>12</v>
      </c>
      <c r="J21" s="57" t="s">
        <v>450</v>
      </c>
      <c r="K21" s="57">
        <v>2005</v>
      </c>
      <c r="L21" s="114" t="s">
        <v>49</v>
      </c>
      <c r="M21" s="109">
        <v>3.7060185185185194E-4</v>
      </c>
      <c r="N21" s="43" t="s">
        <v>32</v>
      </c>
      <c r="O21" s="113">
        <v>43737</v>
      </c>
      <c r="P21" s="43" t="s">
        <v>37</v>
      </c>
      <c r="Q21" s="57" t="s">
        <v>53</v>
      </c>
    </row>
    <row r="22" spans="1:17" hidden="1" x14ac:dyDescent="0.55000000000000004">
      <c r="A22" s="117" t="e">
        <f>VLOOKUP(B22,verwijzingen!$A$5:$B$123,2,FALSE)&amp;L22</f>
        <v>#N/A</v>
      </c>
      <c r="B22" s="119" t="str">
        <f t="shared" si="1"/>
        <v>korte baan;100;vrije slag;mannen;oud</v>
      </c>
      <c r="C22" s="119" t="str">
        <f t="shared" si="2"/>
        <v>korte baan;100;vrije slag;mannen</v>
      </c>
      <c r="D22" s="119" t="str">
        <f t="shared" si="0"/>
        <v>korte baan;100;vrije slag;mannen0,000856365740740741</v>
      </c>
      <c r="E22" s="119" t="str">
        <f t="shared" si="3"/>
        <v>korte baan;100;vrije slag;mannen;oud0,000856365740740741</v>
      </c>
      <c r="F22" s="36" t="s">
        <v>8</v>
      </c>
      <c r="G22" s="113" t="s">
        <v>57</v>
      </c>
      <c r="H22" s="57">
        <v>100</v>
      </c>
      <c r="I22" s="36" t="s">
        <v>12</v>
      </c>
      <c r="J22" s="57" t="s">
        <v>450</v>
      </c>
      <c r="K22" s="57">
        <v>2005</v>
      </c>
      <c r="L22" s="114" t="s">
        <v>49</v>
      </c>
      <c r="M22" s="109">
        <v>8.5636574074074076E-4</v>
      </c>
      <c r="N22" s="43" t="s">
        <v>32</v>
      </c>
      <c r="O22" s="113">
        <v>43737</v>
      </c>
      <c r="P22" s="43" t="s">
        <v>37</v>
      </c>
      <c r="Q22" s="57" t="s">
        <v>53</v>
      </c>
    </row>
    <row r="23" spans="1:17" hidden="1" x14ac:dyDescent="0.55000000000000004">
      <c r="A23" s="117" t="e">
        <f>VLOOKUP(B23,verwijzingen!$A$5:$B$123,2,FALSE)&amp;L23</f>
        <v>#N/A</v>
      </c>
      <c r="B23" s="119" t="str">
        <f t="shared" si="1"/>
        <v>korte baan;100;vrije slag;mannen;oud</v>
      </c>
      <c r="C23" s="119" t="str">
        <f t="shared" si="2"/>
        <v>korte baan;100;vrije slag;mannen</v>
      </c>
      <c r="D23" s="119" t="str">
        <f t="shared" si="0"/>
        <v>korte baan;100;vrije slag;mannen0,000762847222222222</v>
      </c>
      <c r="E23" s="119" t="str">
        <f t="shared" si="3"/>
        <v>korte baan;100;vrije slag;mannen;oud0,000762847222222222</v>
      </c>
      <c r="F23" s="36" t="s">
        <v>8</v>
      </c>
      <c r="G23" s="113" t="s">
        <v>57</v>
      </c>
      <c r="H23" s="57">
        <v>100</v>
      </c>
      <c r="I23" s="36" t="s">
        <v>12</v>
      </c>
      <c r="J23" s="57" t="s">
        <v>450</v>
      </c>
      <c r="K23" s="57">
        <v>2005</v>
      </c>
      <c r="L23" s="114" t="s">
        <v>49</v>
      </c>
      <c r="M23" s="109">
        <v>7.6284722222222216E-4</v>
      </c>
      <c r="N23" s="43" t="s">
        <v>32</v>
      </c>
      <c r="O23" s="113">
        <v>43737</v>
      </c>
      <c r="P23" s="43" t="s">
        <v>37</v>
      </c>
      <c r="Q23" s="57" t="s">
        <v>53</v>
      </c>
    </row>
    <row r="24" spans="1:17" hidden="1" x14ac:dyDescent="0.55000000000000004">
      <c r="A24" s="117" t="e">
        <f>VLOOKUP(B24,verwijzingen!$A$5:$B$123,2,FALSE)&amp;L24</f>
        <v>#N/A</v>
      </c>
      <c r="B24" s="119" t="str">
        <f t="shared" si="1"/>
        <v>korte baan;200;vrije slag;mannen;oud</v>
      </c>
      <c r="C24" s="119" t="str">
        <f t="shared" si="2"/>
        <v>korte baan;200;vrije slag;mannen</v>
      </c>
      <c r="D24" s="119" t="str">
        <f t="shared" si="0"/>
        <v>korte baan;200;vrije slag;mannen0,00174502314814815</v>
      </c>
      <c r="E24" s="119" t="str">
        <f t="shared" si="3"/>
        <v>korte baan;200;vrije slag;mannen;oud0,00174502314814815</v>
      </c>
      <c r="F24" s="36" t="s">
        <v>8</v>
      </c>
      <c r="G24" s="113" t="s">
        <v>57</v>
      </c>
      <c r="H24" s="57">
        <v>200</v>
      </c>
      <c r="I24" s="36" t="s">
        <v>12</v>
      </c>
      <c r="J24" s="57" t="s">
        <v>450</v>
      </c>
      <c r="K24" s="57">
        <v>2005</v>
      </c>
      <c r="L24" s="114" t="s">
        <v>49</v>
      </c>
      <c r="M24" s="109">
        <v>1.7450231481481483E-3</v>
      </c>
      <c r="N24" s="43" t="s">
        <v>32</v>
      </c>
      <c r="O24" s="113">
        <v>43737</v>
      </c>
      <c r="P24" s="43" t="s">
        <v>37</v>
      </c>
      <c r="Q24" s="57" t="s">
        <v>53</v>
      </c>
    </row>
    <row r="25" spans="1:17" hidden="1" x14ac:dyDescent="0.55000000000000004">
      <c r="A25" s="117" t="e">
        <f>VLOOKUP(B25,verwijzingen!$A$5:$B$123,2,FALSE)&amp;L25</f>
        <v>#N/A</v>
      </c>
      <c r="B25" s="119" t="str">
        <f t="shared" si="1"/>
        <v>korte baan;50;rugslag;mannen;oud</v>
      </c>
      <c r="C25" s="119" t="str">
        <f t="shared" si="2"/>
        <v>korte baan;50;rugslag;mannen</v>
      </c>
      <c r="D25" s="119" t="str">
        <f t="shared" si="0"/>
        <v>korte baan;50;rugslag;mannen0,000373726851851852</v>
      </c>
      <c r="E25" s="119" t="str">
        <f t="shared" si="3"/>
        <v>korte baan;50;rugslag;mannen;oud0,000373726851851852</v>
      </c>
      <c r="F25" s="36" t="s">
        <v>8</v>
      </c>
      <c r="G25" s="113" t="s">
        <v>57</v>
      </c>
      <c r="H25" s="57">
        <v>50</v>
      </c>
      <c r="I25" s="36" t="s">
        <v>13</v>
      </c>
      <c r="J25" s="57" t="s">
        <v>450</v>
      </c>
      <c r="K25" s="57">
        <v>2004</v>
      </c>
      <c r="L25" s="114" t="s">
        <v>50</v>
      </c>
      <c r="M25" s="109">
        <v>3.7372685185185187E-4</v>
      </c>
      <c r="N25" s="43" t="s">
        <v>30</v>
      </c>
      <c r="O25" s="113">
        <v>43737</v>
      </c>
      <c r="P25" s="43" t="s">
        <v>37</v>
      </c>
      <c r="Q25" s="57" t="s">
        <v>53</v>
      </c>
    </row>
    <row r="26" spans="1:17" hidden="1" x14ac:dyDescent="0.55000000000000004">
      <c r="A26" s="117" t="e">
        <f>VLOOKUP(B26,verwijzingen!$A$5:$B$123,2,FALSE)&amp;L26</f>
        <v>#N/A</v>
      </c>
      <c r="B26" s="119" t="str">
        <f t="shared" si="1"/>
        <v>korte baan;100;rugslag;mannen;oud</v>
      </c>
      <c r="C26" s="119" t="str">
        <f t="shared" si="2"/>
        <v>korte baan;100;rugslag;mannen</v>
      </c>
      <c r="D26" s="119" t="str">
        <f t="shared" si="0"/>
        <v>korte baan;100;rugslag;mannen0,000757986111111111</v>
      </c>
      <c r="E26" s="119" t="str">
        <f t="shared" si="3"/>
        <v>korte baan;100;rugslag;mannen;oud0,000757986111111111</v>
      </c>
      <c r="F26" s="36" t="s">
        <v>8</v>
      </c>
      <c r="G26" s="113" t="s">
        <v>57</v>
      </c>
      <c r="H26" s="57">
        <v>100</v>
      </c>
      <c r="I26" s="36" t="s">
        <v>13</v>
      </c>
      <c r="J26" s="57" t="s">
        <v>450</v>
      </c>
      <c r="K26" s="57">
        <v>2004</v>
      </c>
      <c r="L26" s="114" t="s">
        <v>50</v>
      </c>
      <c r="M26" s="109">
        <v>7.5798611111111108E-4</v>
      </c>
      <c r="N26" s="43" t="s">
        <v>30</v>
      </c>
      <c r="O26" s="113">
        <v>43737</v>
      </c>
      <c r="P26" s="43" t="s">
        <v>37</v>
      </c>
      <c r="Q26" s="57" t="s">
        <v>53</v>
      </c>
    </row>
    <row r="27" spans="1:17" hidden="1" x14ac:dyDescent="0.55000000000000004">
      <c r="A27" s="117" t="e">
        <f>VLOOKUP(B27,verwijzingen!$A$5:$B$123,2,FALSE)&amp;L27</f>
        <v>#N/A</v>
      </c>
      <c r="B27" s="119" t="str">
        <f t="shared" si="1"/>
        <v>korte baan;50;schoolslag;mannen;oud</v>
      </c>
      <c r="C27" s="119" t="str">
        <f t="shared" si="2"/>
        <v>korte baan;50;schoolslag;mannen</v>
      </c>
      <c r="D27" s="119" t="str">
        <f t="shared" si="0"/>
        <v>korte baan;50;schoolslag;mannen0,00042650462962963</v>
      </c>
      <c r="E27" s="119" t="str">
        <f t="shared" si="3"/>
        <v>korte baan;50;schoolslag;mannen;oud0,00042650462962963</v>
      </c>
      <c r="F27" s="36" t="s">
        <v>8</v>
      </c>
      <c r="G27" s="113" t="s">
        <v>57</v>
      </c>
      <c r="H27" s="57">
        <v>50</v>
      </c>
      <c r="I27" s="36" t="s">
        <v>14</v>
      </c>
      <c r="J27" s="57" t="s">
        <v>450</v>
      </c>
      <c r="K27" s="57">
        <v>2004</v>
      </c>
      <c r="L27" s="114" t="s">
        <v>50</v>
      </c>
      <c r="M27" s="109">
        <v>4.265046296296296E-4</v>
      </c>
      <c r="N27" s="43" t="s">
        <v>30</v>
      </c>
      <c r="O27" s="113">
        <v>43737</v>
      </c>
      <c r="P27" s="43" t="s">
        <v>37</v>
      </c>
      <c r="Q27" s="57" t="s">
        <v>53</v>
      </c>
    </row>
    <row r="28" spans="1:17" hidden="1" x14ac:dyDescent="0.55000000000000004">
      <c r="A28" s="117" t="e">
        <f>VLOOKUP(B28,verwijzingen!$A$5:$B$123,2,FALSE)&amp;L28</f>
        <v>#N/A</v>
      </c>
      <c r="B28" s="119" t="str">
        <f t="shared" si="1"/>
        <v>korte baan;100;schoolslag;mannen;oud</v>
      </c>
      <c r="C28" s="119" t="str">
        <f t="shared" si="2"/>
        <v>korte baan;100;schoolslag;mannen</v>
      </c>
      <c r="D28" s="119" t="str">
        <f t="shared" si="0"/>
        <v>korte baan;100;schoolslag;mannen0,000906597222222222</v>
      </c>
      <c r="E28" s="119" t="str">
        <f t="shared" si="3"/>
        <v>korte baan;100;schoolslag;mannen;oud0,000906597222222222</v>
      </c>
      <c r="F28" s="36" t="s">
        <v>8</v>
      </c>
      <c r="G28" s="113" t="s">
        <v>57</v>
      </c>
      <c r="H28" s="57">
        <v>100</v>
      </c>
      <c r="I28" s="36" t="s">
        <v>14</v>
      </c>
      <c r="J28" s="57" t="s">
        <v>450</v>
      </c>
      <c r="K28" s="57">
        <v>2004</v>
      </c>
      <c r="L28" s="114" t="s">
        <v>50</v>
      </c>
      <c r="M28" s="109">
        <v>9.0659722222222216E-4</v>
      </c>
      <c r="N28" s="43" t="s">
        <v>30</v>
      </c>
      <c r="O28" s="113">
        <v>43737</v>
      </c>
      <c r="P28" s="43" t="s">
        <v>37</v>
      </c>
      <c r="Q28" s="57" t="s">
        <v>53</v>
      </c>
    </row>
    <row r="29" spans="1:17" x14ac:dyDescent="0.55000000000000004">
      <c r="A29" s="117" t="str">
        <f>VLOOKUP(B29,verwijzingen!$A$5:$B$152,2,FALSE)&amp;L29</f>
        <v>kbhsc20015 jaar</v>
      </c>
      <c r="B29" s="119" t="str">
        <f t="shared" si="1"/>
        <v>korte baan;200;schoolslag;mannen;record</v>
      </c>
      <c r="C29" s="119" t="str">
        <f t="shared" si="2"/>
        <v>korte baan;200;schoolslag;mannen</v>
      </c>
      <c r="D29" s="119" t="str">
        <f t="shared" si="0"/>
        <v>korte baan;200;schoolslag;mannen0,00193576388888889</v>
      </c>
      <c r="E29" s="119" t="str">
        <f t="shared" si="3"/>
        <v>korte baan;200;schoolslag;mannen;record0,00193576388888889</v>
      </c>
      <c r="F29" s="36" t="s">
        <v>8</v>
      </c>
      <c r="G29" s="113" t="s">
        <v>57</v>
      </c>
      <c r="H29" s="57">
        <v>200</v>
      </c>
      <c r="I29" s="36" t="s">
        <v>14</v>
      </c>
      <c r="J29" s="57" t="s">
        <v>450</v>
      </c>
      <c r="K29" s="57">
        <v>2004</v>
      </c>
      <c r="L29" s="114" t="s">
        <v>50</v>
      </c>
      <c r="M29" s="109">
        <v>1.935763888888889E-3</v>
      </c>
      <c r="N29" s="43" t="s">
        <v>30</v>
      </c>
      <c r="O29" s="113">
        <v>43737</v>
      </c>
      <c r="P29" s="43" t="s">
        <v>37</v>
      </c>
      <c r="Q29" s="57" t="s">
        <v>38</v>
      </c>
    </row>
    <row r="30" spans="1:17" hidden="1" x14ac:dyDescent="0.55000000000000004">
      <c r="A30" s="117" t="e">
        <f>VLOOKUP(B30,verwijzingen!$A$5:$B$123,2,FALSE)&amp;L30</f>
        <v>#N/A</v>
      </c>
      <c r="B30" s="119" t="str">
        <f t="shared" si="1"/>
        <v>korte baan;50;vlinderslag;mannen;oud</v>
      </c>
      <c r="C30" s="119" t="str">
        <f t="shared" si="2"/>
        <v>korte baan;50;vlinderslag;mannen</v>
      </c>
      <c r="D30" s="119" t="str">
        <f t="shared" si="0"/>
        <v>korte baan;50;vlinderslag;mannen0,00042662037037037</v>
      </c>
      <c r="E30" s="119" t="str">
        <f t="shared" si="3"/>
        <v>korte baan;50;vlinderslag;mannen;oud0,00042662037037037</v>
      </c>
      <c r="F30" s="36" t="s">
        <v>8</v>
      </c>
      <c r="G30" s="113" t="s">
        <v>57</v>
      </c>
      <c r="H30" s="57">
        <v>50</v>
      </c>
      <c r="I30" s="36" t="s">
        <v>15</v>
      </c>
      <c r="J30" s="57" t="s">
        <v>450</v>
      </c>
      <c r="K30" s="57">
        <v>2004</v>
      </c>
      <c r="L30" s="114" t="s">
        <v>50</v>
      </c>
      <c r="M30" s="109">
        <v>4.2662037037037034E-4</v>
      </c>
      <c r="N30" s="43" t="s">
        <v>35</v>
      </c>
      <c r="O30" s="113">
        <v>43737</v>
      </c>
      <c r="P30" s="43" t="s">
        <v>37</v>
      </c>
      <c r="Q30" s="57" t="s">
        <v>53</v>
      </c>
    </row>
    <row r="31" spans="1:17" hidden="1" x14ac:dyDescent="0.55000000000000004">
      <c r="A31" s="117" t="e">
        <f>VLOOKUP(B31,verwijzingen!$A$5:$B$123,2,FALSE)&amp;L31</f>
        <v>#N/A</v>
      </c>
      <c r="B31" s="119" t="str">
        <f t="shared" si="1"/>
        <v>korte baan;50;vlinderslag;mannen;oud</v>
      </c>
      <c r="C31" s="119" t="str">
        <f t="shared" si="2"/>
        <v>korte baan;50;vlinderslag;mannen</v>
      </c>
      <c r="D31" s="119" t="str">
        <f t="shared" si="0"/>
        <v>korte baan;50;vlinderslag;mannen0,000377662037037037</v>
      </c>
      <c r="E31" s="119" t="str">
        <f t="shared" si="3"/>
        <v>korte baan;50;vlinderslag;mannen;oud0,000377662037037037</v>
      </c>
      <c r="F31" s="36" t="s">
        <v>8</v>
      </c>
      <c r="G31" s="113" t="s">
        <v>57</v>
      </c>
      <c r="H31" s="57">
        <v>50</v>
      </c>
      <c r="I31" s="36" t="s">
        <v>15</v>
      </c>
      <c r="J31" s="57" t="s">
        <v>450</v>
      </c>
      <c r="K31" s="57">
        <v>2004</v>
      </c>
      <c r="L31" s="114" t="s">
        <v>50</v>
      </c>
      <c r="M31" s="109">
        <v>3.7766203703703708E-4</v>
      </c>
      <c r="N31" s="43" t="s">
        <v>30</v>
      </c>
      <c r="O31" s="113">
        <v>43737</v>
      </c>
      <c r="P31" s="43" t="s">
        <v>37</v>
      </c>
      <c r="Q31" s="57" t="s">
        <v>53</v>
      </c>
    </row>
    <row r="32" spans="1:17" hidden="1" x14ac:dyDescent="0.55000000000000004">
      <c r="A32" s="117" t="e">
        <f>VLOOKUP(B32,verwijzingen!$A$5:$B$123,2,FALSE)&amp;L32</f>
        <v>#N/A</v>
      </c>
      <c r="B32" s="119" t="str">
        <f t="shared" si="1"/>
        <v>korte baan;100;vlinderslag;mannen;oud</v>
      </c>
      <c r="C32" s="119" t="str">
        <f t="shared" si="2"/>
        <v>korte baan;100;vlinderslag;mannen</v>
      </c>
      <c r="D32" s="119" t="str">
        <f t="shared" si="0"/>
        <v>korte baan;100;vlinderslag;mannen0,000938888888888889</v>
      </c>
      <c r="E32" s="119" t="str">
        <f t="shared" si="3"/>
        <v>korte baan;100;vlinderslag;mannen;oud0,000938888888888889</v>
      </c>
      <c r="F32" s="36" t="s">
        <v>8</v>
      </c>
      <c r="G32" s="113" t="s">
        <v>57</v>
      </c>
      <c r="H32" s="57">
        <v>100</v>
      </c>
      <c r="I32" s="36" t="s">
        <v>15</v>
      </c>
      <c r="J32" s="57" t="s">
        <v>450</v>
      </c>
      <c r="K32" s="57">
        <v>2004</v>
      </c>
      <c r="L32" s="114" t="s">
        <v>50</v>
      </c>
      <c r="M32" s="109">
        <v>9.3888888888888895E-4</v>
      </c>
      <c r="N32" s="43" t="s">
        <v>35</v>
      </c>
      <c r="O32" s="113">
        <v>43737</v>
      </c>
      <c r="P32" s="43" t="s">
        <v>37</v>
      </c>
      <c r="Q32" s="57" t="s">
        <v>53</v>
      </c>
    </row>
    <row r="33" spans="1:17" hidden="1" x14ac:dyDescent="0.55000000000000004">
      <c r="A33" s="117" t="e">
        <f>VLOOKUP(B33,verwijzingen!$A$5:$B$123,2,FALSE)&amp;L33</f>
        <v>#N/A</v>
      </c>
      <c r="B33" s="119" t="str">
        <f t="shared" si="1"/>
        <v>korte baan;100;vlinderslag;mannen;oud</v>
      </c>
      <c r="C33" s="119" t="str">
        <f t="shared" si="2"/>
        <v>korte baan;100;vlinderslag;mannen</v>
      </c>
      <c r="D33" s="119" t="str">
        <f t="shared" si="0"/>
        <v>korte baan;100;vlinderslag;mannen0,000834837962962963</v>
      </c>
      <c r="E33" s="119" t="str">
        <f t="shared" si="3"/>
        <v>korte baan;100;vlinderslag;mannen;oud0,000834837962962963</v>
      </c>
      <c r="F33" s="36" t="s">
        <v>8</v>
      </c>
      <c r="G33" s="113" t="s">
        <v>57</v>
      </c>
      <c r="H33" s="57">
        <v>100</v>
      </c>
      <c r="I33" s="36" t="s">
        <v>15</v>
      </c>
      <c r="J33" s="57" t="s">
        <v>450</v>
      </c>
      <c r="K33" s="57">
        <v>2004</v>
      </c>
      <c r="L33" s="114" t="s">
        <v>50</v>
      </c>
      <c r="M33" s="109">
        <v>8.348379629629629E-4</v>
      </c>
      <c r="N33" s="43" t="s">
        <v>30</v>
      </c>
      <c r="O33" s="113">
        <v>43737</v>
      </c>
      <c r="P33" s="43" t="s">
        <v>37</v>
      </c>
      <c r="Q33" s="57" t="s">
        <v>53</v>
      </c>
    </row>
    <row r="34" spans="1:17" hidden="1" x14ac:dyDescent="0.55000000000000004">
      <c r="A34" s="117" t="e">
        <f>VLOOKUP(B34,verwijzingen!$A$5:$B$123,2,FALSE)&amp;L34</f>
        <v>#N/A</v>
      </c>
      <c r="B34" s="119" t="str">
        <f t="shared" si="1"/>
        <v>korte baan;200;vlinderslag;mannen;oud</v>
      </c>
      <c r="C34" s="119" t="str">
        <f t="shared" si="2"/>
        <v>korte baan;200;vlinderslag;mannen</v>
      </c>
      <c r="D34" s="119" t="str">
        <f t="shared" si="0"/>
        <v>korte baan;200;vlinderslag;mannen0,00181134259259259</v>
      </c>
      <c r="E34" s="119" t="str">
        <f t="shared" si="3"/>
        <v>korte baan;200;vlinderslag;mannen;oud0,00181134259259259</v>
      </c>
      <c r="F34" s="36" t="s">
        <v>8</v>
      </c>
      <c r="G34" s="113" t="s">
        <v>57</v>
      </c>
      <c r="H34" s="57">
        <v>200</v>
      </c>
      <c r="I34" s="36" t="s">
        <v>15</v>
      </c>
      <c r="J34" s="57" t="s">
        <v>450</v>
      </c>
      <c r="K34" s="57">
        <v>2004</v>
      </c>
      <c r="L34" s="114" t="s">
        <v>50</v>
      </c>
      <c r="M34" s="109">
        <v>1.8113425925925927E-3</v>
      </c>
      <c r="N34" s="43" t="s">
        <v>30</v>
      </c>
      <c r="O34" s="113">
        <v>43737</v>
      </c>
      <c r="P34" s="43" t="s">
        <v>37</v>
      </c>
      <c r="Q34" s="57" t="s">
        <v>53</v>
      </c>
    </row>
    <row r="35" spans="1:17" hidden="1" x14ac:dyDescent="0.55000000000000004">
      <c r="A35" s="117" t="e">
        <f>VLOOKUP(B35,verwijzingen!$A$5:$B$123,2,FALSE)&amp;L35</f>
        <v>#N/A</v>
      </c>
      <c r="B35" s="119" t="str">
        <f t="shared" si="1"/>
        <v>korte baan;50;vrije slag;mannen;oud</v>
      </c>
      <c r="C35" s="119" t="str">
        <f t="shared" si="2"/>
        <v>korte baan;50;vrije slag;mannen</v>
      </c>
      <c r="D35" s="119" t="str">
        <f t="shared" si="0"/>
        <v>korte baan;50;vrije slag;mannen0,000355208333333333</v>
      </c>
      <c r="E35" s="119" t="str">
        <f t="shared" si="3"/>
        <v>korte baan;50;vrije slag;mannen;oud0,000355208333333333</v>
      </c>
      <c r="F35" s="36" t="s">
        <v>8</v>
      </c>
      <c r="G35" s="113" t="s">
        <v>57</v>
      </c>
      <c r="H35" s="57">
        <v>50</v>
      </c>
      <c r="I35" s="36" t="s">
        <v>12</v>
      </c>
      <c r="J35" s="57" t="s">
        <v>450</v>
      </c>
      <c r="K35" s="57">
        <v>2004</v>
      </c>
      <c r="L35" s="114" t="s">
        <v>50</v>
      </c>
      <c r="M35" s="109">
        <v>3.5520833333333341E-4</v>
      </c>
      <c r="N35" s="43" t="s">
        <v>35</v>
      </c>
      <c r="O35" s="113">
        <v>43737</v>
      </c>
      <c r="P35" s="43" t="s">
        <v>37</v>
      </c>
      <c r="Q35" s="57" t="s">
        <v>53</v>
      </c>
    </row>
    <row r="36" spans="1:17" hidden="1" x14ac:dyDescent="0.55000000000000004">
      <c r="A36" s="117" t="e">
        <f>VLOOKUP(B36,verwijzingen!$A$5:$B$123,2,FALSE)&amp;L36</f>
        <v>#N/A</v>
      </c>
      <c r="B36" s="119" t="str">
        <f t="shared" si="1"/>
        <v>korte baan;50;vrije slag;mannen;oud</v>
      </c>
      <c r="C36" s="119" t="str">
        <f t="shared" si="2"/>
        <v>korte baan;50;vrije slag;mannen</v>
      </c>
      <c r="D36" s="119" t="str">
        <f t="shared" si="0"/>
        <v>korte baan;50;vrije slag;mannen0,000332175925925926</v>
      </c>
      <c r="E36" s="119" t="str">
        <f t="shared" si="3"/>
        <v>korte baan;50;vrije slag;mannen;oud0,000332175925925926</v>
      </c>
      <c r="F36" s="36" t="s">
        <v>8</v>
      </c>
      <c r="G36" s="113" t="s">
        <v>57</v>
      </c>
      <c r="H36" s="57">
        <v>50</v>
      </c>
      <c r="I36" s="36" t="s">
        <v>12</v>
      </c>
      <c r="J36" s="57" t="s">
        <v>450</v>
      </c>
      <c r="K36" s="57">
        <v>2004</v>
      </c>
      <c r="L36" s="114" t="s">
        <v>50</v>
      </c>
      <c r="M36" s="109">
        <v>3.3217592592592592E-4</v>
      </c>
      <c r="N36" s="43" t="s">
        <v>30</v>
      </c>
      <c r="O36" s="113">
        <v>43737</v>
      </c>
      <c r="P36" s="43" t="s">
        <v>37</v>
      </c>
      <c r="Q36" s="57" t="s">
        <v>53</v>
      </c>
    </row>
    <row r="37" spans="1:17" hidden="1" x14ac:dyDescent="0.55000000000000004">
      <c r="A37" s="117" t="e">
        <f>VLOOKUP(B37,verwijzingen!$A$5:$B$123,2,FALSE)&amp;L37</f>
        <v>#N/A</v>
      </c>
      <c r="B37" s="119" t="str">
        <f t="shared" si="1"/>
        <v>korte baan;100;vrije slag;mannen;oud</v>
      </c>
      <c r="C37" s="119" t="str">
        <f t="shared" si="2"/>
        <v>korte baan;100;vrije slag;mannen</v>
      </c>
      <c r="D37" s="119" t="str">
        <f t="shared" si="0"/>
        <v>korte baan;100;vrije slag;mannen0,000759027777777778</v>
      </c>
      <c r="E37" s="119" t="str">
        <f t="shared" si="3"/>
        <v>korte baan;100;vrije slag;mannen;oud0,000759027777777778</v>
      </c>
      <c r="F37" s="36" t="s">
        <v>8</v>
      </c>
      <c r="G37" s="113" t="s">
        <v>57</v>
      </c>
      <c r="H37" s="57">
        <v>100</v>
      </c>
      <c r="I37" s="36" t="s">
        <v>12</v>
      </c>
      <c r="J37" s="57" t="s">
        <v>450</v>
      </c>
      <c r="K37" s="57">
        <v>2004</v>
      </c>
      <c r="L37" s="114" t="s">
        <v>50</v>
      </c>
      <c r="M37" s="109">
        <v>7.5902777777777774E-4</v>
      </c>
      <c r="N37" s="43" t="s">
        <v>35</v>
      </c>
      <c r="O37" s="113">
        <v>43737</v>
      </c>
      <c r="P37" s="43" t="s">
        <v>37</v>
      </c>
      <c r="Q37" s="57" t="s">
        <v>53</v>
      </c>
    </row>
    <row r="38" spans="1:17" hidden="1" x14ac:dyDescent="0.55000000000000004">
      <c r="A38" s="117" t="e">
        <f>VLOOKUP(B38,verwijzingen!$A$5:$B$123,2,FALSE)&amp;L38</f>
        <v>#N/A</v>
      </c>
      <c r="B38" s="119" t="str">
        <f t="shared" si="1"/>
        <v>korte baan;100;vrije slag;mannen;oud</v>
      </c>
      <c r="C38" s="119" t="str">
        <f t="shared" si="2"/>
        <v>korte baan;100;vrije slag;mannen</v>
      </c>
      <c r="D38" s="119" t="str">
        <f t="shared" si="0"/>
        <v>korte baan;100;vrije slag;mannen0,000703125</v>
      </c>
      <c r="E38" s="119" t="str">
        <f t="shared" si="3"/>
        <v>korte baan;100;vrije slag;mannen;oud0,000703125</v>
      </c>
      <c r="F38" s="36" t="s">
        <v>8</v>
      </c>
      <c r="G38" s="113" t="s">
        <v>57</v>
      </c>
      <c r="H38" s="57">
        <v>100</v>
      </c>
      <c r="I38" s="36" t="s">
        <v>12</v>
      </c>
      <c r="J38" s="57" t="s">
        <v>450</v>
      </c>
      <c r="K38" s="57">
        <v>2004</v>
      </c>
      <c r="L38" s="114" t="s">
        <v>50</v>
      </c>
      <c r="M38" s="109">
        <v>7.0312499999999987E-4</v>
      </c>
      <c r="N38" s="43" t="s">
        <v>30</v>
      </c>
      <c r="O38" s="113">
        <v>43737</v>
      </c>
      <c r="P38" s="43" t="s">
        <v>37</v>
      </c>
      <c r="Q38" s="57" t="s">
        <v>53</v>
      </c>
    </row>
    <row r="39" spans="1:17" hidden="1" x14ac:dyDescent="0.55000000000000004">
      <c r="A39" s="117" t="e">
        <f>VLOOKUP(B39,verwijzingen!$A$5:$B$123,2,FALSE)&amp;L39</f>
        <v>#N/A</v>
      </c>
      <c r="B39" s="119" t="str">
        <f t="shared" si="1"/>
        <v>korte baan;200;vrije slag;mannen;oud</v>
      </c>
      <c r="C39" s="119" t="str">
        <f t="shared" si="2"/>
        <v>korte baan;200;vrije slag;mannen</v>
      </c>
      <c r="D39" s="119" t="str">
        <f t="shared" si="0"/>
        <v>korte baan;200;vrije slag;mannen0,00175821759259259</v>
      </c>
      <c r="E39" s="119" t="str">
        <f t="shared" si="3"/>
        <v>korte baan;200;vrije slag;mannen;oud0,00175821759259259</v>
      </c>
      <c r="F39" s="36" t="s">
        <v>8</v>
      </c>
      <c r="G39" s="113" t="s">
        <v>57</v>
      </c>
      <c r="H39" s="57">
        <v>200</v>
      </c>
      <c r="I39" s="36" t="s">
        <v>12</v>
      </c>
      <c r="J39" s="57" t="s">
        <v>450</v>
      </c>
      <c r="K39" s="57">
        <v>2004</v>
      </c>
      <c r="L39" s="114" t="s">
        <v>50</v>
      </c>
      <c r="M39" s="109">
        <v>1.7582175925925925E-3</v>
      </c>
      <c r="N39" s="43" t="s">
        <v>34</v>
      </c>
      <c r="O39" s="113">
        <v>43737</v>
      </c>
      <c r="P39" s="43" t="s">
        <v>37</v>
      </c>
      <c r="Q39" s="57" t="s">
        <v>53</v>
      </c>
    </row>
    <row r="40" spans="1:17" hidden="1" x14ac:dyDescent="0.55000000000000004">
      <c r="A40" s="117" t="e">
        <f>VLOOKUP(B40,verwijzingen!$A$5:$B$123,2,FALSE)&amp;L40</f>
        <v>#N/A</v>
      </c>
      <c r="B40" s="119" t="str">
        <f t="shared" si="1"/>
        <v>korte baan;200;vrije slag;mannen;oud</v>
      </c>
      <c r="C40" s="119" t="str">
        <f t="shared" si="2"/>
        <v>korte baan;200;vrije slag;mannen</v>
      </c>
      <c r="D40" s="119" t="str">
        <f t="shared" si="0"/>
        <v>korte baan;200;vrije slag;mannen0,00147199074074074</v>
      </c>
      <c r="E40" s="119" t="str">
        <f t="shared" si="3"/>
        <v>korte baan;200;vrije slag;mannen;oud0,00147199074074074</v>
      </c>
      <c r="F40" s="36" t="s">
        <v>8</v>
      </c>
      <c r="G40" s="113" t="s">
        <v>57</v>
      </c>
      <c r="H40" s="57">
        <v>200</v>
      </c>
      <c r="I40" s="36" t="s">
        <v>12</v>
      </c>
      <c r="J40" s="57" t="s">
        <v>450</v>
      </c>
      <c r="K40" s="57">
        <v>2004</v>
      </c>
      <c r="L40" s="114" t="s">
        <v>50</v>
      </c>
      <c r="M40" s="109">
        <v>1.4719907407407407E-3</v>
      </c>
      <c r="N40" s="43" t="s">
        <v>30</v>
      </c>
      <c r="O40" s="113">
        <v>43737</v>
      </c>
      <c r="P40" s="43" t="s">
        <v>37</v>
      </c>
      <c r="Q40" s="57" t="s">
        <v>53</v>
      </c>
    </row>
    <row r="41" spans="1:17" hidden="1" x14ac:dyDescent="0.55000000000000004">
      <c r="A41" s="117" t="e">
        <f>VLOOKUP(B41,verwijzingen!$A$5:$B$123,2,FALSE)&amp;L41</f>
        <v>#N/A</v>
      </c>
      <c r="B41" s="119" t="str">
        <f t="shared" si="1"/>
        <v>korte baan;100;wisselslag;mannen;oud</v>
      </c>
      <c r="C41" s="119" t="str">
        <f t="shared" si="2"/>
        <v>korte baan;100;wisselslag;mannen</v>
      </c>
      <c r="D41" s="119" t="str">
        <f t="shared" si="0"/>
        <v>korte baan;100;wisselslag;mannen0,000873148148148148</v>
      </c>
      <c r="E41" s="119" t="str">
        <f t="shared" si="3"/>
        <v>korte baan;100;wisselslag;mannen;oud0,000873148148148148</v>
      </c>
      <c r="F41" s="36" t="s">
        <v>8</v>
      </c>
      <c r="G41" s="113" t="s">
        <v>57</v>
      </c>
      <c r="H41" s="57">
        <v>100</v>
      </c>
      <c r="I41" s="36" t="s">
        <v>17</v>
      </c>
      <c r="J41" s="57" t="s">
        <v>450</v>
      </c>
      <c r="K41" s="57">
        <v>2004</v>
      </c>
      <c r="L41" s="114" t="s">
        <v>50</v>
      </c>
      <c r="M41" s="109">
        <v>8.7314814814814818E-4</v>
      </c>
      <c r="N41" s="43" t="s">
        <v>35</v>
      </c>
      <c r="O41" s="113">
        <v>43737</v>
      </c>
      <c r="P41" s="43" t="s">
        <v>37</v>
      </c>
      <c r="Q41" s="57" t="s">
        <v>53</v>
      </c>
    </row>
    <row r="42" spans="1:17" hidden="1" x14ac:dyDescent="0.55000000000000004">
      <c r="A42" s="117" t="e">
        <f>VLOOKUP(B42,verwijzingen!$A$5:$B$123,2,FALSE)&amp;L42</f>
        <v>#N/A</v>
      </c>
      <c r="B42" s="119" t="str">
        <f t="shared" si="1"/>
        <v>korte baan;100;wisselslag;mannen;oud</v>
      </c>
      <c r="C42" s="119" t="str">
        <f t="shared" si="2"/>
        <v>korte baan;100;wisselslag;mannen</v>
      </c>
      <c r="D42" s="119" t="str">
        <f t="shared" si="0"/>
        <v>korte baan;100;wisselslag;mannen0,000780092592592593</v>
      </c>
      <c r="E42" s="119" t="str">
        <f t="shared" si="3"/>
        <v>korte baan;100;wisselslag;mannen;oud0,000780092592592593</v>
      </c>
      <c r="F42" s="36" t="s">
        <v>8</v>
      </c>
      <c r="G42" s="113" t="s">
        <v>57</v>
      </c>
      <c r="H42" s="57">
        <v>100</v>
      </c>
      <c r="I42" s="36" t="s">
        <v>17</v>
      </c>
      <c r="J42" s="57" t="s">
        <v>450</v>
      </c>
      <c r="K42" s="57">
        <v>2004</v>
      </c>
      <c r="L42" s="114" t="s">
        <v>50</v>
      </c>
      <c r="M42" s="109">
        <v>7.8009259259259253E-4</v>
      </c>
      <c r="N42" s="43" t="s">
        <v>30</v>
      </c>
      <c r="O42" s="113">
        <v>43737</v>
      </c>
      <c r="P42" s="43" t="s">
        <v>37</v>
      </c>
      <c r="Q42" s="57" t="s">
        <v>53</v>
      </c>
    </row>
    <row r="43" spans="1:17" hidden="1" x14ac:dyDescent="0.55000000000000004">
      <c r="A43" s="117" t="e">
        <f>VLOOKUP(B43,verwijzingen!$A$5:$B$123,2,FALSE)&amp;L43</f>
        <v>#N/A</v>
      </c>
      <c r="B43" s="119" t="str">
        <f t="shared" si="1"/>
        <v>korte baan;50;rugslag;mannen;oud</v>
      </c>
      <c r="C43" s="119" t="str">
        <f t="shared" si="2"/>
        <v>korte baan;50;rugslag;mannen</v>
      </c>
      <c r="D43" s="119" t="str">
        <f t="shared" si="0"/>
        <v>korte baan;50;rugslag;mannen0,000390509259259259</v>
      </c>
      <c r="E43" s="119" t="str">
        <f t="shared" si="3"/>
        <v>korte baan;50;rugslag;mannen;oud0,000390509259259259</v>
      </c>
      <c r="F43" s="36" t="s">
        <v>8</v>
      </c>
      <c r="G43" s="113" t="s">
        <v>57</v>
      </c>
      <c r="H43" s="57">
        <v>50</v>
      </c>
      <c r="I43" s="36" t="s">
        <v>13</v>
      </c>
      <c r="J43" s="57" t="s">
        <v>450</v>
      </c>
      <c r="K43" s="57">
        <v>2003</v>
      </c>
      <c r="L43" s="114" t="s">
        <v>51</v>
      </c>
      <c r="M43" s="109">
        <v>3.9050925925925928E-4</v>
      </c>
      <c r="N43" s="43" t="s">
        <v>20</v>
      </c>
      <c r="O43" s="113">
        <v>43737</v>
      </c>
      <c r="P43" s="43" t="s">
        <v>37</v>
      </c>
      <c r="Q43" s="57" t="s">
        <v>53</v>
      </c>
    </row>
    <row r="44" spans="1:17" hidden="1" x14ac:dyDescent="0.55000000000000004">
      <c r="A44" s="117" t="e">
        <f>VLOOKUP(B44,verwijzingen!$A$5:$B$123,2,FALSE)&amp;L44</f>
        <v>#N/A</v>
      </c>
      <c r="B44" s="119" t="str">
        <f t="shared" si="1"/>
        <v>korte baan;50;rugslag;mannen;oud</v>
      </c>
      <c r="C44" s="119" t="str">
        <f t="shared" si="2"/>
        <v>korte baan;50;rugslag;mannen</v>
      </c>
      <c r="D44" s="119" t="str">
        <f t="shared" si="0"/>
        <v>korte baan;50;rugslag;mannen0,00039212962962963</v>
      </c>
      <c r="E44" s="119" t="str">
        <f t="shared" si="3"/>
        <v>korte baan;50;rugslag;mannen;oud0,00039212962962963</v>
      </c>
      <c r="F44" s="36" t="s">
        <v>8</v>
      </c>
      <c r="G44" s="113" t="s">
        <v>57</v>
      </c>
      <c r="H44" s="57">
        <v>50</v>
      </c>
      <c r="I44" s="36" t="s">
        <v>13</v>
      </c>
      <c r="J44" s="57" t="s">
        <v>450</v>
      </c>
      <c r="K44" s="57">
        <v>2003</v>
      </c>
      <c r="L44" s="114" t="s">
        <v>51</v>
      </c>
      <c r="M44" s="109">
        <v>3.921296296296297E-4</v>
      </c>
      <c r="N44" s="43" t="s">
        <v>20</v>
      </c>
      <c r="O44" s="113">
        <v>43737</v>
      </c>
      <c r="P44" s="43" t="s">
        <v>37</v>
      </c>
      <c r="Q44" s="57" t="s">
        <v>53</v>
      </c>
    </row>
    <row r="45" spans="1:17" hidden="1" x14ac:dyDescent="0.55000000000000004">
      <c r="A45" s="117" t="e">
        <f>VLOOKUP(B45,verwijzingen!$A$5:$B$123,2,FALSE)&amp;L45</f>
        <v>#N/A</v>
      </c>
      <c r="B45" s="119" t="str">
        <f t="shared" si="1"/>
        <v>korte baan;100;rugslag;mannen;oud</v>
      </c>
      <c r="C45" s="119" t="str">
        <f t="shared" si="2"/>
        <v>korte baan;100;rugslag;mannen</v>
      </c>
      <c r="D45" s="119" t="str">
        <f t="shared" si="0"/>
        <v>korte baan;100;rugslag;mannen0,000790625</v>
      </c>
      <c r="E45" s="119" t="str">
        <f t="shared" si="3"/>
        <v>korte baan;100;rugslag;mannen;oud0,000790625</v>
      </c>
      <c r="F45" s="36" t="s">
        <v>8</v>
      </c>
      <c r="G45" s="113" t="s">
        <v>57</v>
      </c>
      <c r="H45" s="57">
        <v>100</v>
      </c>
      <c r="I45" s="36" t="s">
        <v>13</v>
      </c>
      <c r="J45" s="57" t="s">
        <v>450</v>
      </c>
      <c r="K45" s="57">
        <v>2003</v>
      </c>
      <c r="L45" s="114" t="s">
        <v>51</v>
      </c>
      <c r="M45" s="109">
        <v>7.906250000000001E-4</v>
      </c>
      <c r="N45" s="43" t="s">
        <v>20</v>
      </c>
      <c r="O45" s="113">
        <v>43737</v>
      </c>
      <c r="P45" s="43" t="s">
        <v>37</v>
      </c>
      <c r="Q45" s="57" t="s">
        <v>53</v>
      </c>
    </row>
    <row r="46" spans="1:17" hidden="1" x14ac:dyDescent="0.55000000000000004">
      <c r="A46" s="117" t="e">
        <f>VLOOKUP(B46,verwijzingen!$A$5:$B$123,2,FALSE)&amp;L46</f>
        <v>#N/A</v>
      </c>
      <c r="B46" s="119" t="str">
        <f t="shared" si="1"/>
        <v>korte baan;100;rugslag;mannen;oud</v>
      </c>
      <c r="C46" s="119" t="str">
        <f t="shared" si="2"/>
        <v>korte baan;100;rugslag;mannen</v>
      </c>
      <c r="D46" s="119" t="str">
        <f t="shared" si="0"/>
        <v>korte baan;100;rugslag;mannen0,000827893518518518</v>
      </c>
      <c r="E46" s="119" t="str">
        <f t="shared" si="3"/>
        <v>korte baan;100;rugslag;mannen;oud0,000827893518518518</v>
      </c>
      <c r="F46" s="36" t="s">
        <v>8</v>
      </c>
      <c r="G46" s="113" t="s">
        <v>57</v>
      </c>
      <c r="H46" s="57">
        <v>100</v>
      </c>
      <c r="I46" s="36" t="s">
        <v>13</v>
      </c>
      <c r="J46" s="57" t="s">
        <v>450</v>
      </c>
      <c r="K46" s="57">
        <v>2003</v>
      </c>
      <c r="L46" s="114" t="s">
        <v>51</v>
      </c>
      <c r="M46" s="109">
        <v>8.278935185185185E-4</v>
      </c>
      <c r="N46" s="43" t="s">
        <v>20</v>
      </c>
      <c r="O46" s="113">
        <v>43737</v>
      </c>
      <c r="P46" s="43" t="s">
        <v>37</v>
      </c>
      <c r="Q46" s="57" t="s">
        <v>53</v>
      </c>
    </row>
    <row r="47" spans="1:17" hidden="1" x14ac:dyDescent="0.55000000000000004">
      <c r="A47" s="117" t="e">
        <f>VLOOKUP(B47,verwijzingen!$A$5:$B$123,2,FALSE)&amp;L47</f>
        <v>#N/A</v>
      </c>
      <c r="B47" s="119" t="str">
        <f t="shared" si="1"/>
        <v>korte baan;200;rugslag;mannen;oud</v>
      </c>
      <c r="C47" s="119" t="str">
        <f t="shared" si="2"/>
        <v>korte baan;200;rugslag;mannen</v>
      </c>
      <c r="D47" s="119" t="str">
        <f t="shared" si="0"/>
        <v>korte baan;200;rugslag;mannen0,00169791666666667</v>
      </c>
      <c r="E47" s="119" t="str">
        <f t="shared" si="3"/>
        <v>korte baan;200;rugslag;mannen;oud0,00169791666666667</v>
      </c>
      <c r="F47" s="36" t="s">
        <v>8</v>
      </c>
      <c r="G47" s="113" t="s">
        <v>57</v>
      </c>
      <c r="H47" s="57">
        <v>200</v>
      </c>
      <c r="I47" s="36" t="s">
        <v>13</v>
      </c>
      <c r="J47" s="57" t="s">
        <v>450</v>
      </c>
      <c r="K47" s="57">
        <v>2003</v>
      </c>
      <c r="L47" s="114" t="s">
        <v>51</v>
      </c>
      <c r="M47" s="109">
        <v>1.6979166666666664E-3</v>
      </c>
      <c r="N47" s="43" t="s">
        <v>20</v>
      </c>
      <c r="O47" s="113">
        <v>43737</v>
      </c>
      <c r="P47" s="43" t="s">
        <v>37</v>
      </c>
      <c r="Q47" s="57" t="s">
        <v>53</v>
      </c>
    </row>
    <row r="48" spans="1:17" hidden="1" x14ac:dyDescent="0.55000000000000004">
      <c r="A48" s="117" t="e">
        <f>VLOOKUP(B48,verwijzingen!$A$5:$B$123,2,FALSE)&amp;L48</f>
        <v>#N/A</v>
      </c>
      <c r="B48" s="119" t="str">
        <f t="shared" si="1"/>
        <v>korte baan;50;vrije slag;mannen;oud</v>
      </c>
      <c r="C48" s="119" t="str">
        <f t="shared" si="2"/>
        <v>korte baan;50;vrije slag;mannen</v>
      </c>
      <c r="D48" s="119" t="str">
        <f t="shared" si="0"/>
        <v>korte baan;50;vrije slag;mannen0,000350925925925926</v>
      </c>
      <c r="E48" s="119" t="str">
        <f t="shared" si="3"/>
        <v>korte baan;50;vrije slag;mannen;oud0,000350925925925926</v>
      </c>
      <c r="F48" s="36" t="s">
        <v>8</v>
      </c>
      <c r="G48" s="113" t="s">
        <v>57</v>
      </c>
      <c r="H48" s="57">
        <v>50</v>
      </c>
      <c r="I48" s="36" t="s">
        <v>12</v>
      </c>
      <c r="J48" s="57" t="s">
        <v>450</v>
      </c>
      <c r="K48" s="57">
        <v>2003</v>
      </c>
      <c r="L48" s="114" t="s">
        <v>51</v>
      </c>
      <c r="M48" s="109">
        <v>3.5092592592592592E-4</v>
      </c>
      <c r="N48" s="43" t="s">
        <v>20</v>
      </c>
      <c r="O48" s="113">
        <v>43737</v>
      </c>
      <c r="P48" s="43" t="s">
        <v>37</v>
      </c>
      <c r="Q48" s="57" t="s">
        <v>53</v>
      </c>
    </row>
    <row r="49" spans="1:17" hidden="1" x14ac:dyDescent="0.55000000000000004">
      <c r="A49" s="117" t="e">
        <f>VLOOKUP(B49,verwijzingen!$A$5:$B$123,2,FALSE)&amp;L49</f>
        <v>#N/A</v>
      </c>
      <c r="B49" s="119" t="str">
        <f t="shared" si="1"/>
        <v>korte baan;50;vrije slag;mannen;oud</v>
      </c>
      <c r="C49" s="119" t="str">
        <f t="shared" si="2"/>
        <v>korte baan;50;vrije slag;mannen</v>
      </c>
      <c r="D49" s="119" t="str">
        <f t="shared" si="0"/>
        <v>korte baan;50;vrije slag;mannen0,000328009259259259</v>
      </c>
      <c r="E49" s="119" t="str">
        <f t="shared" si="3"/>
        <v>korte baan;50;vrije slag;mannen;oud0,000328009259259259</v>
      </c>
      <c r="F49" s="36" t="s">
        <v>8</v>
      </c>
      <c r="G49" s="113" t="s">
        <v>57</v>
      </c>
      <c r="H49" s="57">
        <v>50</v>
      </c>
      <c r="I49" s="36" t="s">
        <v>12</v>
      </c>
      <c r="J49" s="57" t="s">
        <v>450</v>
      </c>
      <c r="K49" s="57">
        <v>2003</v>
      </c>
      <c r="L49" s="114" t="s">
        <v>51</v>
      </c>
      <c r="M49" s="109">
        <v>3.2800925925925923E-4</v>
      </c>
      <c r="N49" s="43" t="s">
        <v>20</v>
      </c>
      <c r="O49" s="113">
        <v>43737</v>
      </c>
      <c r="P49" s="43" t="s">
        <v>37</v>
      </c>
      <c r="Q49" s="57" t="s">
        <v>53</v>
      </c>
    </row>
    <row r="50" spans="1:17" hidden="1" x14ac:dyDescent="0.55000000000000004">
      <c r="A50" s="117" t="e">
        <f>VLOOKUP(B50,verwijzingen!$A$5:$B$123,2,FALSE)&amp;L50</f>
        <v>#N/A</v>
      </c>
      <c r="B50" s="119" t="str">
        <f t="shared" si="1"/>
        <v>korte baan;100;vrije slag;mannen;oud</v>
      </c>
      <c r="C50" s="119" t="str">
        <f t="shared" si="2"/>
        <v>korte baan;100;vrije slag;mannen</v>
      </c>
      <c r="D50" s="119" t="str">
        <f t="shared" si="0"/>
        <v>korte baan;100;vrije slag;mannen0,000753240740740741</v>
      </c>
      <c r="E50" s="119" t="str">
        <f t="shared" si="3"/>
        <v>korte baan;100;vrije slag;mannen;oud0,000753240740740741</v>
      </c>
      <c r="F50" s="36" t="s">
        <v>8</v>
      </c>
      <c r="G50" s="113" t="s">
        <v>57</v>
      </c>
      <c r="H50" s="57">
        <v>100</v>
      </c>
      <c r="I50" s="36" t="s">
        <v>12</v>
      </c>
      <c r="J50" s="57" t="s">
        <v>450</v>
      </c>
      <c r="K50" s="57">
        <v>2003</v>
      </c>
      <c r="L50" s="114" t="s">
        <v>51</v>
      </c>
      <c r="M50" s="109">
        <v>7.5324074074074085E-4</v>
      </c>
      <c r="N50" s="43" t="s">
        <v>20</v>
      </c>
      <c r="O50" s="113">
        <v>43737</v>
      </c>
      <c r="P50" s="43" t="s">
        <v>37</v>
      </c>
      <c r="Q50" s="57" t="s">
        <v>53</v>
      </c>
    </row>
    <row r="51" spans="1:17" hidden="1" x14ac:dyDescent="0.55000000000000004">
      <c r="A51" s="117" t="e">
        <f>VLOOKUP(B51,verwijzingen!$A$5:$B$123,2,FALSE)&amp;L51</f>
        <v>#N/A</v>
      </c>
      <c r="B51" s="119" t="str">
        <f t="shared" si="1"/>
        <v>korte baan;100;vrije slag;mannen;oud</v>
      </c>
      <c r="C51" s="119" t="str">
        <f t="shared" si="2"/>
        <v>korte baan;100;vrije slag;mannen</v>
      </c>
      <c r="D51" s="119" t="str">
        <f t="shared" si="0"/>
        <v>korte baan;100;vrije slag;mannen0,00067974537037037</v>
      </c>
      <c r="E51" s="119" t="str">
        <f t="shared" si="3"/>
        <v>korte baan;100;vrije slag;mannen;oud0,00067974537037037</v>
      </c>
      <c r="F51" s="36" t="s">
        <v>8</v>
      </c>
      <c r="G51" s="113" t="s">
        <v>57</v>
      </c>
      <c r="H51" s="57">
        <v>100</v>
      </c>
      <c r="I51" s="36" t="s">
        <v>12</v>
      </c>
      <c r="J51" s="57" t="s">
        <v>450</v>
      </c>
      <c r="K51" s="57">
        <v>2003</v>
      </c>
      <c r="L51" s="114" t="s">
        <v>51</v>
      </c>
      <c r="M51" s="109">
        <v>6.7974537037037038E-4</v>
      </c>
      <c r="N51" s="43" t="s">
        <v>20</v>
      </c>
      <c r="O51" s="113">
        <v>43737</v>
      </c>
      <c r="P51" s="43" t="s">
        <v>37</v>
      </c>
      <c r="Q51" s="57" t="s">
        <v>53</v>
      </c>
    </row>
    <row r="52" spans="1:17" hidden="1" x14ac:dyDescent="0.55000000000000004">
      <c r="A52" s="117" t="e">
        <f>VLOOKUP(B52,verwijzingen!$A$5:$B$123,2,FALSE)&amp;L52</f>
        <v>#N/A</v>
      </c>
      <c r="B52" s="119" t="str">
        <f t="shared" si="1"/>
        <v>korte baan;200;vrije slag;mannen;oud</v>
      </c>
      <c r="C52" s="119" t="str">
        <f t="shared" si="2"/>
        <v>korte baan;200;vrije slag;mannen</v>
      </c>
      <c r="D52" s="119" t="str">
        <f t="shared" si="0"/>
        <v>korte baan;200;vrije slag;mannen0,00154027777777778</v>
      </c>
      <c r="E52" s="119" t="str">
        <f t="shared" si="3"/>
        <v>korte baan;200;vrije slag;mannen;oud0,00154027777777778</v>
      </c>
      <c r="F52" s="36" t="s">
        <v>8</v>
      </c>
      <c r="G52" s="113" t="s">
        <v>57</v>
      </c>
      <c r="H52" s="57">
        <v>200</v>
      </c>
      <c r="I52" s="36" t="s">
        <v>12</v>
      </c>
      <c r="J52" s="57" t="s">
        <v>450</v>
      </c>
      <c r="K52" s="57">
        <v>2003</v>
      </c>
      <c r="L52" s="114" t="s">
        <v>51</v>
      </c>
      <c r="M52" s="109">
        <v>1.5402777777777778E-3</v>
      </c>
      <c r="N52" s="43" t="s">
        <v>20</v>
      </c>
      <c r="O52" s="113">
        <v>43737</v>
      </c>
      <c r="P52" s="43" t="s">
        <v>37</v>
      </c>
      <c r="Q52" s="57" t="s">
        <v>53</v>
      </c>
    </row>
    <row r="53" spans="1:17" hidden="1" x14ac:dyDescent="0.55000000000000004">
      <c r="A53" s="117" t="e">
        <f>VLOOKUP(B53,verwijzingen!$A$5:$B$123,2,FALSE)&amp;L53</f>
        <v>#N/A</v>
      </c>
      <c r="B53" s="119" t="str">
        <f t="shared" si="1"/>
        <v>korte baan;50;rugslag;mannen;oud</v>
      </c>
      <c r="C53" s="119" t="str">
        <f t="shared" si="2"/>
        <v>korte baan;50;rugslag;mannen</v>
      </c>
      <c r="D53" s="119" t="str">
        <f t="shared" si="0"/>
        <v>korte baan;50;rugslag;mannen0,000443634259259259</v>
      </c>
      <c r="E53" s="119" t="str">
        <f t="shared" si="3"/>
        <v>korte baan;50;rugslag;mannen;oud0,000443634259259259</v>
      </c>
      <c r="F53" s="36" t="s">
        <v>8</v>
      </c>
      <c r="G53" s="113" t="s">
        <v>57</v>
      </c>
      <c r="H53" s="57">
        <v>50</v>
      </c>
      <c r="I53" s="36" t="s">
        <v>13</v>
      </c>
      <c r="J53" s="57" t="s">
        <v>450</v>
      </c>
      <c r="K53" s="57">
        <v>1999</v>
      </c>
      <c r="L53" s="114" t="s">
        <v>251</v>
      </c>
      <c r="M53" s="109">
        <v>4.4363425925925923E-4</v>
      </c>
      <c r="N53" s="43" t="s">
        <v>28</v>
      </c>
      <c r="O53" s="113">
        <v>43737</v>
      </c>
      <c r="P53" s="43" t="s">
        <v>37</v>
      </c>
      <c r="Q53" s="57" t="s">
        <v>53</v>
      </c>
    </row>
    <row r="54" spans="1:17" hidden="1" x14ac:dyDescent="0.55000000000000004">
      <c r="A54" s="117" t="e">
        <f>VLOOKUP(B54,verwijzingen!$A$5:$B$123,2,FALSE)&amp;L54</f>
        <v>#N/A</v>
      </c>
      <c r="B54" s="119" t="str">
        <f t="shared" si="1"/>
        <v>korte baan;100;rugslag;mannen;oud</v>
      </c>
      <c r="C54" s="119" t="str">
        <f t="shared" si="2"/>
        <v>korte baan;100;rugslag;mannen</v>
      </c>
      <c r="D54" s="119" t="str">
        <f t="shared" si="0"/>
        <v>korte baan;100;rugslag;mannen0,000914699074074074</v>
      </c>
      <c r="E54" s="119" t="str">
        <f t="shared" si="3"/>
        <v>korte baan;100;rugslag;mannen;oud0,000914699074074074</v>
      </c>
      <c r="F54" s="36" t="s">
        <v>8</v>
      </c>
      <c r="G54" s="113" t="s">
        <v>57</v>
      </c>
      <c r="H54" s="57">
        <v>100</v>
      </c>
      <c r="I54" s="36" t="s">
        <v>13</v>
      </c>
      <c r="J54" s="57" t="s">
        <v>450</v>
      </c>
      <c r="K54" s="57">
        <v>1999</v>
      </c>
      <c r="L54" s="114" t="s">
        <v>251</v>
      </c>
      <c r="M54" s="109">
        <v>9.1469907407407396E-4</v>
      </c>
      <c r="N54" s="43" t="s">
        <v>28</v>
      </c>
      <c r="O54" s="113">
        <v>43737</v>
      </c>
      <c r="P54" s="43" t="s">
        <v>37</v>
      </c>
      <c r="Q54" s="57" t="s">
        <v>53</v>
      </c>
    </row>
    <row r="55" spans="1:17" hidden="1" x14ac:dyDescent="0.55000000000000004">
      <c r="A55" s="117" t="e">
        <f>VLOOKUP(B55,verwijzingen!$A$5:$B$123,2,FALSE)&amp;L55</f>
        <v>#N/A</v>
      </c>
      <c r="B55" s="119" t="str">
        <f t="shared" si="1"/>
        <v>korte baan;50;schoolslag;mannen;oud</v>
      </c>
      <c r="C55" s="119" t="str">
        <f t="shared" si="2"/>
        <v>korte baan;50;schoolslag;mannen</v>
      </c>
      <c r="D55" s="119" t="str">
        <f t="shared" si="0"/>
        <v>korte baan;50;schoolslag;mannen0,000473842592592593</v>
      </c>
      <c r="E55" s="119" t="str">
        <f t="shared" si="3"/>
        <v>korte baan;50;schoolslag;mannen;oud0,000473842592592593</v>
      </c>
      <c r="F55" s="36" t="s">
        <v>8</v>
      </c>
      <c r="G55" s="113" t="s">
        <v>57</v>
      </c>
      <c r="H55" s="57">
        <v>50</v>
      </c>
      <c r="I55" s="36" t="s">
        <v>14</v>
      </c>
      <c r="J55" s="57" t="s">
        <v>450</v>
      </c>
      <c r="K55" s="57">
        <v>1999</v>
      </c>
      <c r="L55" s="114" t="s">
        <v>251</v>
      </c>
      <c r="M55" s="109">
        <v>4.738425925925926E-4</v>
      </c>
      <c r="N55" s="43" t="s">
        <v>28</v>
      </c>
      <c r="O55" s="113">
        <v>43737</v>
      </c>
      <c r="P55" s="43" t="s">
        <v>37</v>
      </c>
      <c r="Q55" s="57" t="s">
        <v>53</v>
      </c>
    </row>
    <row r="56" spans="1:17" hidden="1" x14ac:dyDescent="0.55000000000000004">
      <c r="A56" s="117" t="e">
        <f>VLOOKUP(B56,verwijzingen!$A$5:$B$123,2,FALSE)&amp;L56</f>
        <v>#N/A</v>
      </c>
      <c r="B56" s="119" t="str">
        <f t="shared" si="1"/>
        <v>korte baan;50;schoolslag;mannen;oud</v>
      </c>
      <c r="C56" s="119" t="str">
        <f t="shared" si="2"/>
        <v>korte baan;50;schoolslag;mannen</v>
      </c>
      <c r="D56" s="119" t="str">
        <f t="shared" si="0"/>
        <v>korte baan;50;schoolslag;mannen0,000471759259259259</v>
      </c>
      <c r="E56" s="119" t="str">
        <f t="shared" si="3"/>
        <v>korte baan;50;schoolslag;mannen;oud0,000471759259259259</v>
      </c>
      <c r="F56" s="36" t="s">
        <v>8</v>
      </c>
      <c r="G56" s="113" t="s">
        <v>57</v>
      </c>
      <c r="H56" s="57">
        <v>50</v>
      </c>
      <c r="I56" s="36" t="s">
        <v>14</v>
      </c>
      <c r="J56" s="57" t="s">
        <v>450</v>
      </c>
      <c r="K56" s="57">
        <v>1999</v>
      </c>
      <c r="L56" s="114" t="s">
        <v>251</v>
      </c>
      <c r="M56" s="109">
        <v>4.7175925925925928E-4</v>
      </c>
      <c r="N56" s="43" t="s">
        <v>28</v>
      </c>
      <c r="O56" s="113">
        <v>43737</v>
      </c>
      <c r="P56" s="43" t="s">
        <v>37</v>
      </c>
      <c r="Q56" s="57" t="s">
        <v>53</v>
      </c>
    </row>
    <row r="57" spans="1:17" hidden="1" x14ac:dyDescent="0.55000000000000004">
      <c r="A57" s="117" t="e">
        <f>VLOOKUP(B57,verwijzingen!$A$5:$B$123,2,FALSE)&amp;L57</f>
        <v>#N/A</v>
      </c>
      <c r="B57" s="119" t="str">
        <f t="shared" si="1"/>
        <v>korte baan;100;schoolslag;mannen;oud</v>
      </c>
      <c r="C57" s="119" t="str">
        <f t="shared" si="2"/>
        <v>korte baan;100;schoolslag;mannen</v>
      </c>
      <c r="D57" s="119" t="str">
        <f t="shared" si="0"/>
        <v>korte baan;100;schoolslag;mannen0,00103229166666667</v>
      </c>
      <c r="E57" s="119" t="str">
        <f t="shared" si="3"/>
        <v>korte baan;100;schoolslag;mannen;oud0,00103229166666667</v>
      </c>
      <c r="F57" s="36" t="s">
        <v>8</v>
      </c>
      <c r="G57" s="113" t="s">
        <v>57</v>
      </c>
      <c r="H57" s="57">
        <v>100</v>
      </c>
      <c r="I57" s="36" t="s">
        <v>14</v>
      </c>
      <c r="J57" s="57" t="s">
        <v>450</v>
      </c>
      <c r="K57" s="57">
        <v>1999</v>
      </c>
      <c r="L57" s="114" t="s">
        <v>251</v>
      </c>
      <c r="M57" s="109">
        <v>1.0322916666666666E-3</v>
      </c>
      <c r="N57" s="43" t="s">
        <v>28</v>
      </c>
      <c r="O57" s="113">
        <v>43737</v>
      </c>
      <c r="P57" s="43" t="s">
        <v>37</v>
      </c>
      <c r="Q57" s="57" t="s">
        <v>53</v>
      </c>
    </row>
    <row r="58" spans="1:17" hidden="1" x14ac:dyDescent="0.55000000000000004">
      <c r="A58" s="117" t="e">
        <f>VLOOKUP(B58,verwijzingen!$A$5:$B$123,2,FALSE)&amp;L58</f>
        <v>#N/A</v>
      </c>
      <c r="B58" s="119" t="str">
        <f t="shared" si="1"/>
        <v>korte baan;100;schoolslag;mannen;oud</v>
      </c>
      <c r="C58" s="119" t="str">
        <f t="shared" si="2"/>
        <v>korte baan;100;schoolslag;mannen</v>
      </c>
      <c r="D58" s="119" t="str">
        <f t="shared" si="0"/>
        <v>korte baan;100;schoolslag;mannen0,00103356481481481</v>
      </c>
      <c r="E58" s="119" t="str">
        <f t="shared" si="3"/>
        <v>korte baan;100;schoolslag;mannen;oud0,00103356481481481</v>
      </c>
      <c r="F58" s="36" t="s">
        <v>8</v>
      </c>
      <c r="G58" s="113" t="s">
        <v>57</v>
      </c>
      <c r="H58" s="57">
        <v>100</v>
      </c>
      <c r="I58" s="36" t="s">
        <v>14</v>
      </c>
      <c r="J58" s="57" t="s">
        <v>450</v>
      </c>
      <c r="K58" s="57">
        <v>1999</v>
      </c>
      <c r="L58" s="114" t="s">
        <v>251</v>
      </c>
      <c r="M58" s="109">
        <v>1.0335648148148148E-3</v>
      </c>
      <c r="N58" s="43" t="s">
        <v>28</v>
      </c>
      <c r="O58" s="113">
        <v>43737</v>
      </c>
      <c r="P58" s="43" t="s">
        <v>37</v>
      </c>
      <c r="Q58" s="57" t="s">
        <v>53</v>
      </c>
    </row>
    <row r="59" spans="1:17" hidden="1" x14ac:dyDescent="0.55000000000000004">
      <c r="A59" s="117" t="e">
        <f>VLOOKUP(B59,verwijzingen!$A$5:$B$152,2,FALSE)&amp;L59</f>
        <v>#N/A</v>
      </c>
      <c r="B59" s="119" t="str">
        <f t="shared" si="1"/>
        <v>korte baan;200;schoolslag;mannen;oud</v>
      </c>
      <c r="C59" s="119" t="str">
        <f t="shared" si="2"/>
        <v>korte baan;200;schoolslag;mannen</v>
      </c>
      <c r="D59" s="119" t="str">
        <f t="shared" si="0"/>
        <v>korte baan;200;schoolslag;mannen0,00221574074074074</v>
      </c>
      <c r="E59" s="119" t="str">
        <f t="shared" si="3"/>
        <v>korte baan;200;schoolslag;mannen;oud0,00221574074074074</v>
      </c>
      <c r="F59" s="36" t="s">
        <v>8</v>
      </c>
      <c r="G59" s="113" t="s">
        <v>57</v>
      </c>
      <c r="H59" s="57">
        <v>200</v>
      </c>
      <c r="I59" s="36" t="s">
        <v>14</v>
      </c>
      <c r="J59" s="57" t="s">
        <v>450</v>
      </c>
      <c r="K59" s="57">
        <v>1999</v>
      </c>
      <c r="L59" s="114" t="s">
        <v>251</v>
      </c>
      <c r="M59" s="109">
        <v>2.2157407407407408E-3</v>
      </c>
      <c r="N59" s="43" t="s">
        <v>28</v>
      </c>
      <c r="O59" s="113">
        <v>43737</v>
      </c>
      <c r="P59" s="43" t="s">
        <v>37</v>
      </c>
      <c r="Q59" s="57" t="s">
        <v>53</v>
      </c>
    </row>
    <row r="60" spans="1:17" hidden="1" x14ac:dyDescent="0.55000000000000004">
      <c r="A60" s="117" t="e">
        <f>VLOOKUP(B60,verwijzingen!$A$5:$B$123,2,FALSE)&amp;L60</f>
        <v>#N/A</v>
      </c>
      <c r="B60" s="119" t="str">
        <f t="shared" si="1"/>
        <v>korte baan;50;vrije slag;mannen;oud</v>
      </c>
      <c r="C60" s="119" t="str">
        <f t="shared" si="2"/>
        <v>korte baan;50;vrije slag;mannen</v>
      </c>
      <c r="D60" s="119" t="str">
        <f t="shared" si="0"/>
        <v>korte baan;50;vrije slag;mannen0,000349421296296296</v>
      </c>
      <c r="E60" s="119" t="str">
        <f t="shared" si="3"/>
        <v>korte baan;50;vrije slag;mannen;oud0,000349421296296296</v>
      </c>
      <c r="F60" s="36" t="s">
        <v>8</v>
      </c>
      <c r="G60" s="113" t="s">
        <v>57</v>
      </c>
      <c r="H60" s="57">
        <v>50</v>
      </c>
      <c r="I60" s="36" t="s">
        <v>12</v>
      </c>
      <c r="J60" s="57" t="s">
        <v>450</v>
      </c>
      <c r="K60" s="57">
        <v>1999</v>
      </c>
      <c r="L60" s="114" t="s">
        <v>251</v>
      </c>
      <c r="M60" s="109">
        <v>3.494212962962963E-4</v>
      </c>
      <c r="N60" s="43" t="s">
        <v>28</v>
      </c>
      <c r="O60" s="113">
        <v>43737</v>
      </c>
      <c r="P60" s="43" t="s">
        <v>37</v>
      </c>
      <c r="Q60" s="57" t="s">
        <v>53</v>
      </c>
    </row>
    <row r="61" spans="1:17" hidden="1" x14ac:dyDescent="0.55000000000000004">
      <c r="A61" s="117" t="e">
        <f>VLOOKUP(B61,verwijzingen!$A$5:$B$123,2,FALSE)&amp;L61</f>
        <v>#N/A</v>
      </c>
      <c r="B61" s="119" t="str">
        <f t="shared" si="1"/>
        <v>korte baan;100;vrije slag;mannen;oud</v>
      </c>
      <c r="C61" s="119" t="str">
        <f t="shared" si="2"/>
        <v>korte baan;100;vrije slag;mannen</v>
      </c>
      <c r="D61" s="119" t="str">
        <f t="shared" si="0"/>
        <v>korte baan;100;vrije slag;mannen0,000751736111111111</v>
      </c>
      <c r="E61" s="119" t="str">
        <f t="shared" si="3"/>
        <v>korte baan;100;vrije slag;mannen;oud0,000751736111111111</v>
      </c>
      <c r="F61" s="36" t="s">
        <v>8</v>
      </c>
      <c r="G61" s="113" t="s">
        <v>57</v>
      </c>
      <c r="H61" s="57">
        <v>100</v>
      </c>
      <c r="I61" s="36" t="s">
        <v>12</v>
      </c>
      <c r="J61" s="57" t="s">
        <v>450</v>
      </c>
      <c r="K61" s="57">
        <v>1999</v>
      </c>
      <c r="L61" s="114" t="s">
        <v>251</v>
      </c>
      <c r="M61" s="109">
        <v>7.5173611111111112E-4</v>
      </c>
      <c r="N61" s="43" t="s">
        <v>28</v>
      </c>
      <c r="O61" s="113">
        <v>43737</v>
      </c>
      <c r="P61" s="43" t="s">
        <v>37</v>
      </c>
      <c r="Q61" s="57" t="s">
        <v>53</v>
      </c>
    </row>
    <row r="62" spans="1:17" hidden="1" x14ac:dyDescent="0.55000000000000004">
      <c r="A62" s="117" t="e">
        <f>VLOOKUP(B62,verwijzingen!$A$5:$B$123,2,FALSE)&amp;L62</f>
        <v>#N/A</v>
      </c>
      <c r="B62" s="119" t="str">
        <f t="shared" si="1"/>
        <v>korte baan;50;schoolslag;vrouwen;oud</v>
      </c>
      <c r="C62" s="119" t="str">
        <f t="shared" si="2"/>
        <v>korte baan;50;schoolslag;vrouwen</v>
      </c>
      <c r="D62" s="119" t="str">
        <f t="shared" si="0"/>
        <v>korte baan;50;schoolslag;vrouwen0,000529861111111111</v>
      </c>
      <c r="E62" s="119" t="str">
        <f t="shared" si="3"/>
        <v>korte baan;50;schoolslag;vrouwen;oud0,000529861111111111</v>
      </c>
      <c r="F62" s="36" t="s">
        <v>8</v>
      </c>
      <c r="G62" s="113" t="s">
        <v>57</v>
      </c>
      <c r="H62" s="57">
        <v>50</v>
      </c>
      <c r="I62" s="36" t="s">
        <v>14</v>
      </c>
      <c r="J62" s="57" t="s">
        <v>451</v>
      </c>
      <c r="K62" s="57">
        <v>2007</v>
      </c>
      <c r="L62" s="114" t="s">
        <v>47</v>
      </c>
      <c r="M62" s="109">
        <v>5.2986111111111105E-4</v>
      </c>
      <c r="N62" s="43" t="s">
        <v>26</v>
      </c>
      <c r="O62" s="113">
        <v>43737</v>
      </c>
      <c r="P62" s="43" t="s">
        <v>37</v>
      </c>
      <c r="Q62" s="57" t="s">
        <v>53</v>
      </c>
    </row>
    <row r="63" spans="1:17" hidden="1" x14ac:dyDescent="0.55000000000000004">
      <c r="A63" s="117" t="e">
        <f>VLOOKUP(B63,verwijzingen!$A$5:$B$123,2,FALSE)&amp;L63</f>
        <v>#N/A</v>
      </c>
      <c r="B63" s="119" t="str">
        <f t="shared" si="1"/>
        <v>korte baan;100;schoolslag;vrouwen;oud</v>
      </c>
      <c r="C63" s="119" t="str">
        <f t="shared" si="2"/>
        <v>korte baan;100;schoolslag;vrouwen</v>
      </c>
      <c r="D63" s="119" t="str">
        <f t="shared" si="0"/>
        <v>korte baan;100;schoolslag;vrouwen0,00112743055555556</v>
      </c>
      <c r="E63" s="119" t="str">
        <f t="shared" si="3"/>
        <v>korte baan;100;schoolslag;vrouwen;oud0,00112743055555556</v>
      </c>
      <c r="F63" s="36" t="s">
        <v>8</v>
      </c>
      <c r="G63" s="113" t="s">
        <v>57</v>
      </c>
      <c r="H63" s="57">
        <v>100</v>
      </c>
      <c r="I63" s="36" t="s">
        <v>14</v>
      </c>
      <c r="J63" s="57" t="s">
        <v>451</v>
      </c>
      <c r="K63" s="57">
        <v>2007</v>
      </c>
      <c r="L63" s="114" t="s">
        <v>47</v>
      </c>
      <c r="M63" s="109">
        <v>1.1274305555555556E-3</v>
      </c>
      <c r="N63" s="43" t="s">
        <v>26</v>
      </c>
      <c r="O63" s="113">
        <v>43737</v>
      </c>
      <c r="P63" s="43" t="s">
        <v>37</v>
      </c>
      <c r="Q63" s="57" t="s">
        <v>53</v>
      </c>
    </row>
    <row r="64" spans="1:17" hidden="1" x14ac:dyDescent="0.55000000000000004">
      <c r="A64" s="117" t="e">
        <f>VLOOKUP(B64,verwijzingen!$A$5:$B$123,2,FALSE)&amp;L64</f>
        <v>#N/A</v>
      </c>
      <c r="B64" s="119" t="str">
        <f t="shared" si="1"/>
        <v>korte baan;200;schoolslag;vrouwen;oud</v>
      </c>
      <c r="C64" s="119" t="str">
        <f t="shared" si="2"/>
        <v>korte baan;200;schoolslag;vrouwen</v>
      </c>
      <c r="D64" s="119" t="str">
        <f t="shared" si="0"/>
        <v>korte baan;200;schoolslag;vrouwen0,00234189814814815</v>
      </c>
      <c r="E64" s="119" t="str">
        <f t="shared" si="3"/>
        <v>korte baan;200;schoolslag;vrouwen;oud0,00234189814814815</v>
      </c>
      <c r="F64" s="36" t="s">
        <v>8</v>
      </c>
      <c r="G64" s="113" t="s">
        <v>57</v>
      </c>
      <c r="H64" s="57">
        <v>200</v>
      </c>
      <c r="I64" s="36" t="s">
        <v>14</v>
      </c>
      <c r="J64" s="57" t="s">
        <v>451</v>
      </c>
      <c r="K64" s="57">
        <v>2007</v>
      </c>
      <c r="L64" s="114" t="s">
        <v>47</v>
      </c>
      <c r="M64" s="109">
        <v>2.3418981481481481E-3</v>
      </c>
      <c r="N64" s="43" t="s">
        <v>26</v>
      </c>
      <c r="O64" s="113">
        <v>43737</v>
      </c>
      <c r="P64" s="43" t="s">
        <v>37</v>
      </c>
      <c r="Q64" s="57" t="s">
        <v>53</v>
      </c>
    </row>
    <row r="65" spans="1:17" hidden="1" x14ac:dyDescent="0.55000000000000004">
      <c r="A65" s="117" t="e">
        <f>VLOOKUP(B65,verwijzingen!$A$5:$B$123,2,FALSE)&amp;L65</f>
        <v>#N/A</v>
      </c>
      <c r="B65" s="119" t="str">
        <f t="shared" si="1"/>
        <v>korte baan;50;vlinderslag;vrouwen;oud</v>
      </c>
      <c r="C65" s="119" t="str">
        <f t="shared" si="2"/>
        <v>korte baan;50;vlinderslag;vrouwen</v>
      </c>
      <c r="D65" s="119" t="str">
        <f t="shared" si="0"/>
        <v>korte baan;50;vlinderslag;vrouwen0,000446643518518519</v>
      </c>
      <c r="E65" s="119" t="str">
        <f t="shared" si="3"/>
        <v>korte baan;50;vlinderslag;vrouwen;oud0,000446643518518519</v>
      </c>
      <c r="F65" s="36" t="s">
        <v>8</v>
      </c>
      <c r="G65" s="113" t="s">
        <v>57</v>
      </c>
      <c r="H65" s="57">
        <v>50</v>
      </c>
      <c r="I65" s="36" t="s">
        <v>15</v>
      </c>
      <c r="J65" s="57" t="s">
        <v>451</v>
      </c>
      <c r="K65" s="57">
        <v>2007</v>
      </c>
      <c r="L65" s="114" t="s">
        <v>47</v>
      </c>
      <c r="M65" s="109">
        <v>4.4664351851851858E-4</v>
      </c>
      <c r="N65" s="43" t="s">
        <v>26</v>
      </c>
      <c r="O65" s="113">
        <v>43737</v>
      </c>
      <c r="P65" s="43" t="s">
        <v>37</v>
      </c>
      <c r="Q65" s="57" t="s">
        <v>53</v>
      </c>
    </row>
    <row r="66" spans="1:17" hidden="1" x14ac:dyDescent="0.55000000000000004">
      <c r="A66" s="117" t="e">
        <f>VLOOKUP(B66,verwijzingen!$A$5:$B$123,2,FALSE)&amp;L66</f>
        <v>#N/A</v>
      </c>
      <c r="B66" s="119" t="str">
        <f t="shared" si="1"/>
        <v>korte baan;100;vlinderslag;vrouwen;oud</v>
      </c>
      <c r="C66" s="119" t="str">
        <f t="shared" si="2"/>
        <v>korte baan;100;vlinderslag;vrouwen</v>
      </c>
      <c r="D66" s="119" t="str">
        <f t="shared" ref="D66:D129" si="4">CONCATENATE(C66,M66)</f>
        <v>korte baan;100;vlinderslag;vrouwen0,00100011574074074</v>
      </c>
      <c r="E66" s="119" t="str">
        <f t="shared" si="3"/>
        <v>korte baan;100;vlinderslag;vrouwen;oud0,00100011574074074</v>
      </c>
      <c r="F66" s="36" t="s">
        <v>8</v>
      </c>
      <c r="G66" s="113" t="s">
        <v>57</v>
      </c>
      <c r="H66" s="57">
        <v>100</v>
      </c>
      <c r="I66" s="36" t="s">
        <v>15</v>
      </c>
      <c r="J66" s="57" t="s">
        <v>451</v>
      </c>
      <c r="K66" s="57">
        <v>2007</v>
      </c>
      <c r="L66" s="114" t="s">
        <v>47</v>
      </c>
      <c r="M66" s="109">
        <v>1.0001157407407407E-3</v>
      </c>
      <c r="N66" s="43" t="s">
        <v>26</v>
      </c>
      <c r="O66" s="113">
        <v>43737</v>
      </c>
      <c r="P66" s="43" t="s">
        <v>37</v>
      </c>
      <c r="Q66" s="57" t="s">
        <v>53</v>
      </c>
    </row>
    <row r="67" spans="1:17" hidden="1" x14ac:dyDescent="0.55000000000000004">
      <c r="A67" s="117" t="e">
        <f>VLOOKUP(B67,verwijzingen!$A$5:$B$123,2,FALSE)&amp;L67</f>
        <v>#N/A</v>
      </c>
      <c r="B67" s="119" t="str">
        <f t="shared" ref="B67:B130" si="5">+$G67&amp;";"&amp;$H67&amp;";"&amp;$I67&amp;";"&amp;$J67&amp;";"&amp;$Q67</f>
        <v>korte baan;200;wisselslag;vrouwen;oud</v>
      </c>
      <c r="C67" s="119" t="str">
        <f t="shared" ref="C67:C130" si="6">+$G67&amp;";"&amp;$H67&amp;";"&amp;$I67&amp;";"&amp;$J67</f>
        <v>korte baan;200;wisselslag;vrouwen</v>
      </c>
      <c r="D67" s="119" t="str">
        <f t="shared" si="4"/>
        <v>korte baan;200;wisselslag;vrouwen0,00201736111111111</v>
      </c>
      <c r="E67" s="119" t="str">
        <f t="shared" ref="E67:E130" si="7">+B67&amp;M67</f>
        <v>korte baan;200;wisselslag;vrouwen;oud0,00201736111111111</v>
      </c>
      <c r="F67" s="36" t="s">
        <v>8</v>
      </c>
      <c r="G67" s="113" t="s">
        <v>57</v>
      </c>
      <c r="H67" s="57">
        <v>200</v>
      </c>
      <c r="I67" s="36" t="s">
        <v>17</v>
      </c>
      <c r="J67" s="57" t="s">
        <v>451</v>
      </c>
      <c r="K67" s="57">
        <v>2007</v>
      </c>
      <c r="L67" s="114" t="s">
        <v>47</v>
      </c>
      <c r="M67" s="109">
        <v>2.0173611111111108E-3</v>
      </c>
      <c r="N67" s="43" t="s">
        <v>26</v>
      </c>
      <c r="O67" s="113">
        <v>43737</v>
      </c>
      <c r="P67" s="43" t="s">
        <v>37</v>
      </c>
      <c r="Q67" s="57" t="s">
        <v>53</v>
      </c>
    </row>
    <row r="68" spans="1:17" hidden="1" x14ac:dyDescent="0.55000000000000004">
      <c r="A68" s="117" t="e">
        <f>VLOOKUP(B68,verwijzingen!$A$5:$B$123,2,FALSE)&amp;L68</f>
        <v>#N/A</v>
      </c>
      <c r="B68" s="119" t="str">
        <f t="shared" si="5"/>
        <v>korte baan;50;rugslag;vrouwen;oud</v>
      </c>
      <c r="C68" s="119" t="str">
        <f t="shared" si="6"/>
        <v>korte baan;50;rugslag;vrouwen</v>
      </c>
      <c r="D68" s="119" t="str">
        <f t="shared" si="4"/>
        <v>korte baan;50;rugslag;vrouwen0,000456944444444444</v>
      </c>
      <c r="E68" s="119" t="str">
        <f t="shared" si="7"/>
        <v>korte baan;50;rugslag;vrouwen;oud0,000456944444444444</v>
      </c>
      <c r="F68" s="36" t="s">
        <v>8</v>
      </c>
      <c r="G68" s="113" t="s">
        <v>57</v>
      </c>
      <c r="H68" s="57">
        <v>50</v>
      </c>
      <c r="I68" s="36" t="s">
        <v>13</v>
      </c>
      <c r="J68" s="57" t="s">
        <v>451</v>
      </c>
      <c r="K68" s="57">
        <v>2002</v>
      </c>
      <c r="L68" s="114" t="s">
        <v>52</v>
      </c>
      <c r="M68" s="109">
        <v>4.5694444444444434E-4</v>
      </c>
      <c r="N68" s="43" t="s">
        <v>24</v>
      </c>
      <c r="O68" s="113">
        <v>43737</v>
      </c>
      <c r="P68" s="43" t="s">
        <v>37</v>
      </c>
      <c r="Q68" s="57" t="s">
        <v>53</v>
      </c>
    </row>
    <row r="69" spans="1:17" hidden="1" x14ac:dyDescent="0.55000000000000004">
      <c r="A69" s="117" t="e">
        <f>VLOOKUP(B69,verwijzingen!$A$5:$B$152,2,FALSE)&amp;L69</f>
        <v>#N/A</v>
      </c>
      <c r="B69" s="119" t="str">
        <f t="shared" si="5"/>
        <v>korte baan;50;rugslag;vrouwen;oud</v>
      </c>
      <c r="C69" s="119" t="str">
        <f t="shared" si="6"/>
        <v>korte baan;50;rugslag;vrouwen</v>
      </c>
      <c r="D69" s="119" t="str">
        <f t="shared" si="4"/>
        <v>korte baan;50;rugslag;vrouwen0,000428125</v>
      </c>
      <c r="E69" s="119" t="str">
        <f t="shared" si="7"/>
        <v>korte baan;50;rugslag;vrouwen;oud0,000428125</v>
      </c>
      <c r="F69" s="36" t="s">
        <v>8</v>
      </c>
      <c r="G69" s="113" t="s">
        <v>57</v>
      </c>
      <c r="H69" s="57">
        <v>50</v>
      </c>
      <c r="I69" s="36" t="s">
        <v>13</v>
      </c>
      <c r="J69" s="57" t="s">
        <v>451</v>
      </c>
      <c r="K69" s="57">
        <v>2002</v>
      </c>
      <c r="L69" s="114" t="s">
        <v>52</v>
      </c>
      <c r="M69" s="109">
        <v>4.2812500000000007E-4</v>
      </c>
      <c r="N69" s="43" t="s">
        <v>24</v>
      </c>
      <c r="O69" s="113">
        <v>43737</v>
      </c>
      <c r="P69" s="43" t="s">
        <v>37</v>
      </c>
      <c r="Q69" s="57" t="s">
        <v>53</v>
      </c>
    </row>
    <row r="70" spans="1:17" hidden="1" x14ac:dyDescent="0.55000000000000004">
      <c r="A70" s="117" t="e">
        <f>VLOOKUP(B70,verwijzingen!$A$5:$B$152,2,FALSE)&amp;L70</f>
        <v>#N/A</v>
      </c>
      <c r="B70" s="119" t="str">
        <f t="shared" si="5"/>
        <v>korte baan;100;rugslag;vrouwen;oud</v>
      </c>
      <c r="C70" s="119" t="str">
        <f t="shared" si="6"/>
        <v>korte baan;100;rugslag;vrouwen</v>
      </c>
      <c r="D70" s="119" t="str">
        <f t="shared" si="4"/>
        <v>korte baan;100;rugslag;vrouwen0,000933333333333333</v>
      </c>
      <c r="E70" s="119" t="str">
        <f t="shared" si="7"/>
        <v>korte baan;100;rugslag;vrouwen;oud0,000933333333333333</v>
      </c>
      <c r="F70" s="36" t="s">
        <v>8</v>
      </c>
      <c r="G70" s="113" t="s">
        <v>57</v>
      </c>
      <c r="H70" s="57">
        <v>100</v>
      </c>
      <c r="I70" s="36" t="s">
        <v>13</v>
      </c>
      <c r="J70" s="57" t="s">
        <v>451</v>
      </c>
      <c r="K70" s="57">
        <v>2002</v>
      </c>
      <c r="L70" s="114" t="s">
        <v>52</v>
      </c>
      <c r="M70" s="109">
        <v>9.3333333333333332E-4</v>
      </c>
      <c r="N70" s="43" t="s">
        <v>24</v>
      </c>
      <c r="O70" s="113">
        <v>43737</v>
      </c>
      <c r="P70" s="43" t="s">
        <v>37</v>
      </c>
      <c r="Q70" s="57" t="s">
        <v>53</v>
      </c>
    </row>
    <row r="71" spans="1:17" hidden="1" x14ac:dyDescent="0.55000000000000004">
      <c r="A71" s="117" t="e">
        <f>VLOOKUP(B71,verwijzingen!$A$5:$B$123,2,FALSE)&amp;L71</f>
        <v>#N/A</v>
      </c>
      <c r="B71" s="119" t="str">
        <f t="shared" si="5"/>
        <v>korte baan;50;vlinderslag;vrouwen;oud</v>
      </c>
      <c r="C71" s="119" t="str">
        <f t="shared" si="6"/>
        <v>korte baan;50;vlinderslag;vrouwen</v>
      </c>
      <c r="D71" s="119" t="str">
        <f t="shared" si="4"/>
        <v>korte baan;50;vlinderslag;vrouwen0,000423842592592593</v>
      </c>
      <c r="E71" s="119" t="str">
        <f t="shared" si="7"/>
        <v>korte baan;50;vlinderslag;vrouwen;oud0,000423842592592593</v>
      </c>
      <c r="F71" s="36" t="s">
        <v>8</v>
      </c>
      <c r="G71" s="113" t="s">
        <v>57</v>
      </c>
      <c r="H71" s="57">
        <v>50</v>
      </c>
      <c r="I71" s="36" t="s">
        <v>15</v>
      </c>
      <c r="J71" s="57" t="s">
        <v>451</v>
      </c>
      <c r="K71" s="57">
        <v>2002</v>
      </c>
      <c r="L71" s="114" t="s">
        <v>52</v>
      </c>
      <c r="M71" s="109">
        <v>4.2384259259259258E-4</v>
      </c>
      <c r="N71" s="43" t="s">
        <v>23</v>
      </c>
      <c r="O71" s="113">
        <v>43737</v>
      </c>
      <c r="P71" s="43" t="s">
        <v>37</v>
      </c>
      <c r="Q71" s="57" t="s">
        <v>53</v>
      </c>
    </row>
    <row r="72" spans="1:17" hidden="1" x14ac:dyDescent="0.55000000000000004">
      <c r="A72" s="117" t="e">
        <f>VLOOKUP(B72,verwijzingen!$A$5:$B$123,2,FALSE)&amp;L72</f>
        <v>#N/A</v>
      </c>
      <c r="B72" s="119" t="str">
        <f t="shared" si="5"/>
        <v>korte baan;50;vlinderslag;vrouwen;oud</v>
      </c>
      <c r="C72" s="119" t="str">
        <f t="shared" si="6"/>
        <v>korte baan;50;vlinderslag;vrouwen</v>
      </c>
      <c r="D72" s="119" t="str">
        <f t="shared" si="4"/>
        <v>korte baan;50;vlinderslag;vrouwen0,000412037037037037</v>
      </c>
      <c r="E72" s="119" t="str">
        <f t="shared" si="7"/>
        <v>korte baan;50;vlinderslag;vrouwen;oud0,000412037037037037</v>
      </c>
      <c r="F72" s="36" t="s">
        <v>8</v>
      </c>
      <c r="G72" s="113" t="s">
        <v>57</v>
      </c>
      <c r="H72" s="57">
        <v>50</v>
      </c>
      <c r="I72" s="36" t="s">
        <v>15</v>
      </c>
      <c r="J72" s="57" t="s">
        <v>451</v>
      </c>
      <c r="K72" s="57">
        <v>2002</v>
      </c>
      <c r="L72" s="114" t="s">
        <v>52</v>
      </c>
      <c r="M72" s="109">
        <v>4.1203703703703709E-4</v>
      </c>
      <c r="N72" s="43" t="s">
        <v>24</v>
      </c>
      <c r="O72" s="113">
        <v>43737</v>
      </c>
      <c r="P72" s="43" t="s">
        <v>37</v>
      </c>
      <c r="Q72" s="57" t="s">
        <v>53</v>
      </c>
    </row>
    <row r="73" spans="1:17" hidden="1" x14ac:dyDescent="0.55000000000000004">
      <c r="A73" s="117" t="e">
        <f>VLOOKUP(B73,verwijzingen!$A$5:$B$123,2,FALSE)&amp;L73</f>
        <v>#N/A</v>
      </c>
      <c r="B73" s="119" t="str">
        <f t="shared" si="5"/>
        <v>korte baan;50;vrije slag;vrouwen;oud</v>
      </c>
      <c r="C73" s="119" t="str">
        <f t="shared" si="6"/>
        <v>korte baan;50;vrije slag;vrouwen</v>
      </c>
      <c r="D73" s="119" t="str">
        <f t="shared" si="4"/>
        <v>korte baan;50;vrije slag;vrouwen0,00042662037037037</v>
      </c>
      <c r="E73" s="119" t="str">
        <f t="shared" si="7"/>
        <v>korte baan;50;vrije slag;vrouwen;oud0,00042662037037037</v>
      </c>
      <c r="F73" s="36" t="s">
        <v>8</v>
      </c>
      <c r="G73" s="113" t="s">
        <v>57</v>
      </c>
      <c r="H73" s="57">
        <v>50</v>
      </c>
      <c r="I73" s="36" t="s">
        <v>12</v>
      </c>
      <c r="J73" s="57" t="s">
        <v>451</v>
      </c>
      <c r="K73" s="57">
        <v>2002</v>
      </c>
      <c r="L73" s="114" t="s">
        <v>52</v>
      </c>
      <c r="M73" s="109">
        <v>4.2662037037037034E-4</v>
      </c>
      <c r="N73" s="43" t="s">
        <v>23</v>
      </c>
      <c r="O73" s="113">
        <v>43737</v>
      </c>
      <c r="P73" s="43" t="s">
        <v>37</v>
      </c>
      <c r="Q73" s="57" t="s">
        <v>53</v>
      </c>
    </row>
    <row r="74" spans="1:17" hidden="1" x14ac:dyDescent="0.55000000000000004">
      <c r="A74" s="117" t="e">
        <f>VLOOKUP(B74,verwijzingen!$A$5:$B$123,2,FALSE)&amp;L74</f>
        <v>#N/A</v>
      </c>
      <c r="B74" s="119" t="str">
        <f t="shared" si="5"/>
        <v>korte baan;50;vrije slag;vrouwen;oud</v>
      </c>
      <c r="C74" s="119" t="str">
        <f t="shared" si="6"/>
        <v>korte baan;50;vrije slag;vrouwen</v>
      </c>
      <c r="D74" s="119" t="str">
        <f t="shared" si="4"/>
        <v>korte baan;50;vrije slag;vrouwen0,000408333333333333</v>
      </c>
      <c r="E74" s="119" t="str">
        <f t="shared" si="7"/>
        <v>korte baan;50;vrije slag;vrouwen;oud0,000408333333333333</v>
      </c>
      <c r="F74" s="36" t="s">
        <v>8</v>
      </c>
      <c r="G74" s="113" t="s">
        <v>57</v>
      </c>
      <c r="H74" s="57">
        <v>50</v>
      </c>
      <c r="I74" s="36" t="s">
        <v>12</v>
      </c>
      <c r="J74" s="57" t="s">
        <v>451</v>
      </c>
      <c r="K74" s="57">
        <v>2002</v>
      </c>
      <c r="L74" s="114" t="s">
        <v>52</v>
      </c>
      <c r="M74" s="109">
        <v>4.083333333333333E-4</v>
      </c>
      <c r="N74" s="43" t="s">
        <v>24</v>
      </c>
      <c r="O74" s="113">
        <v>43737</v>
      </c>
      <c r="P74" s="43" t="s">
        <v>37</v>
      </c>
      <c r="Q74" s="57" t="s">
        <v>53</v>
      </c>
    </row>
    <row r="75" spans="1:17" hidden="1" x14ac:dyDescent="0.55000000000000004">
      <c r="A75" s="117" t="e">
        <f>VLOOKUP(B75,verwijzingen!$A$5:$B$123,2,FALSE)&amp;L75</f>
        <v>#N/A</v>
      </c>
      <c r="B75" s="119" t="str">
        <f t="shared" si="5"/>
        <v>korte baan;50;vrije slag;vrouwen;oud</v>
      </c>
      <c r="C75" s="119" t="str">
        <f t="shared" si="6"/>
        <v>korte baan;50;vrije slag;vrouwen</v>
      </c>
      <c r="D75" s="119" t="str">
        <f t="shared" si="4"/>
        <v>korte baan;50;vrije slag;vrouwen0,000386342592592593</v>
      </c>
      <c r="E75" s="119" t="str">
        <f t="shared" si="7"/>
        <v>korte baan;50;vrije slag;vrouwen;oud0,000386342592592593</v>
      </c>
      <c r="F75" s="36" t="s">
        <v>8</v>
      </c>
      <c r="G75" s="113" t="s">
        <v>57</v>
      </c>
      <c r="H75" s="57">
        <v>50</v>
      </c>
      <c r="I75" s="36" t="s">
        <v>12</v>
      </c>
      <c r="J75" s="57" t="s">
        <v>451</v>
      </c>
      <c r="K75" s="57">
        <v>2002</v>
      </c>
      <c r="L75" s="114" t="s">
        <v>52</v>
      </c>
      <c r="M75" s="109">
        <v>3.8634259259259259E-4</v>
      </c>
      <c r="N75" s="43" t="s">
        <v>23</v>
      </c>
      <c r="O75" s="113">
        <v>43737</v>
      </c>
      <c r="P75" s="43" t="s">
        <v>37</v>
      </c>
      <c r="Q75" s="57" t="s">
        <v>53</v>
      </c>
    </row>
    <row r="76" spans="1:17" hidden="1" x14ac:dyDescent="0.55000000000000004">
      <c r="A76" s="117" t="e">
        <f>VLOOKUP(B76,verwijzingen!$A$5:$B$123,2,FALSE)&amp;L76</f>
        <v>#N/A</v>
      </c>
      <c r="B76" s="119" t="str">
        <f t="shared" si="5"/>
        <v>korte baan;50;vrije slag;vrouwen;oud</v>
      </c>
      <c r="C76" s="119" t="str">
        <f t="shared" si="6"/>
        <v>korte baan;50;vrije slag;vrouwen</v>
      </c>
      <c r="D76" s="119" t="str">
        <f t="shared" si="4"/>
        <v>korte baan;50;vrije slag;vrouwen0,000383680555555556</v>
      </c>
      <c r="E76" s="119" t="str">
        <f t="shared" si="7"/>
        <v>korte baan;50;vrije slag;vrouwen;oud0,000383680555555556</v>
      </c>
      <c r="F76" s="36" t="s">
        <v>8</v>
      </c>
      <c r="G76" s="113" t="s">
        <v>57</v>
      </c>
      <c r="H76" s="57">
        <v>50</v>
      </c>
      <c r="I76" s="36" t="s">
        <v>12</v>
      </c>
      <c r="J76" s="57" t="s">
        <v>451</v>
      </c>
      <c r="K76" s="57">
        <v>2002</v>
      </c>
      <c r="L76" s="114" t="s">
        <v>52</v>
      </c>
      <c r="M76" s="109">
        <v>3.8368055555555557E-4</v>
      </c>
      <c r="N76" s="43" t="s">
        <v>24</v>
      </c>
      <c r="O76" s="113">
        <v>43737</v>
      </c>
      <c r="P76" s="43" t="s">
        <v>37</v>
      </c>
      <c r="Q76" s="57" t="s">
        <v>53</v>
      </c>
    </row>
    <row r="77" spans="1:17" hidden="1" x14ac:dyDescent="0.55000000000000004">
      <c r="A77" s="117" t="e">
        <f>VLOOKUP(B77,verwijzingen!$A$5:$B$123,2,FALSE)&amp;L77</f>
        <v>#N/A</v>
      </c>
      <c r="B77" s="119" t="str">
        <f t="shared" si="5"/>
        <v>korte baan;50;vrije slag;vrouwen;oud</v>
      </c>
      <c r="C77" s="119" t="str">
        <f t="shared" si="6"/>
        <v>korte baan;50;vrije slag;vrouwen</v>
      </c>
      <c r="D77" s="119" t="str">
        <f t="shared" si="4"/>
        <v>korte baan;50;vrije slag;vrouwen0,000378703703703704</v>
      </c>
      <c r="E77" s="119" t="str">
        <f t="shared" si="7"/>
        <v>korte baan;50;vrije slag;vrouwen;oud0,000378703703703704</v>
      </c>
      <c r="F77" s="36" t="s">
        <v>8</v>
      </c>
      <c r="G77" s="113" t="s">
        <v>57</v>
      </c>
      <c r="H77" s="57">
        <v>50</v>
      </c>
      <c r="I77" s="36" t="s">
        <v>12</v>
      </c>
      <c r="J77" s="57" t="s">
        <v>451</v>
      </c>
      <c r="K77" s="57">
        <v>2002</v>
      </c>
      <c r="L77" s="114" t="s">
        <v>52</v>
      </c>
      <c r="M77" s="109">
        <v>3.7870370370370374E-4</v>
      </c>
      <c r="N77" s="43" t="s">
        <v>23</v>
      </c>
      <c r="O77" s="113">
        <v>43737</v>
      </c>
      <c r="P77" s="43" t="s">
        <v>37</v>
      </c>
      <c r="Q77" s="57" t="s">
        <v>53</v>
      </c>
    </row>
    <row r="78" spans="1:17" hidden="1" x14ac:dyDescent="0.55000000000000004">
      <c r="A78" s="117" t="e">
        <f>VLOOKUP(B78,verwijzingen!$A$5:$B$123,2,FALSE)&amp;L78</f>
        <v>#N/A</v>
      </c>
      <c r="B78" s="119" t="str">
        <f t="shared" si="5"/>
        <v>korte baan;100;vrije slag;vrouwen;oud</v>
      </c>
      <c r="C78" s="119" t="str">
        <f t="shared" si="6"/>
        <v>korte baan;100;vrije slag;vrouwen</v>
      </c>
      <c r="D78" s="119" t="str">
        <f t="shared" si="4"/>
        <v>korte baan;100;vrije slag;vrouwen0,000899884259259259</v>
      </c>
      <c r="E78" s="119" t="str">
        <f t="shared" si="7"/>
        <v>korte baan;100;vrije slag;vrouwen;oud0,000899884259259259</v>
      </c>
      <c r="F78" s="36" t="s">
        <v>8</v>
      </c>
      <c r="G78" s="113" t="s">
        <v>57</v>
      </c>
      <c r="H78" s="57">
        <v>100</v>
      </c>
      <c r="I78" s="36" t="s">
        <v>12</v>
      </c>
      <c r="J78" s="57" t="s">
        <v>451</v>
      </c>
      <c r="K78" s="57">
        <v>2002</v>
      </c>
      <c r="L78" s="114" t="s">
        <v>52</v>
      </c>
      <c r="M78" s="109">
        <v>8.9988425925925924E-4</v>
      </c>
      <c r="N78" s="43" t="s">
        <v>23</v>
      </c>
      <c r="O78" s="113">
        <v>43737</v>
      </c>
      <c r="P78" s="43" t="s">
        <v>37</v>
      </c>
      <c r="Q78" s="57" t="s">
        <v>53</v>
      </c>
    </row>
    <row r="79" spans="1:17" hidden="1" x14ac:dyDescent="0.55000000000000004">
      <c r="A79" s="117" t="e">
        <f>VLOOKUP(B79,verwijzingen!$A$5:$B$123,2,FALSE)&amp;L79</f>
        <v>#N/A</v>
      </c>
      <c r="B79" s="119" t="str">
        <f t="shared" si="5"/>
        <v>korte baan;100;vrije slag;vrouwen;oud</v>
      </c>
      <c r="C79" s="119" t="str">
        <f t="shared" si="6"/>
        <v>korte baan;100;vrije slag;vrouwen</v>
      </c>
      <c r="D79" s="119" t="str">
        <f t="shared" si="4"/>
        <v>korte baan;100;vrije slag;vrouwen0,000858564814814815</v>
      </c>
      <c r="E79" s="119" t="str">
        <f t="shared" si="7"/>
        <v>korte baan;100;vrije slag;vrouwen;oud0,000858564814814815</v>
      </c>
      <c r="F79" s="36" t="s">
        <v>8</v>
      </c>
      <c r="G79" s="113" t="s">
        <v>57</v>
      </c>
      <c r="H79" s="57">
        <v>100</v>
      </c>
      <c r="I79" s="36" t="s">
        <v>12</v>
      </c>
      <c r="J79" s="57" t="s">
        <v>451</v>
      </c>
      <c r="K79" s="57">
        <v>2002</v>
      </c>
      <c r="L79" s="114" t="s">
        <v>52</v>
      </c>
      <c r="M79" s="109">
        <v>8.5856481481481472E-4</v>
      </c>
      <c r="N79" s="43" t="s">
        <v>24</v>
      </c>
      <c r="O79" s="113">
        <v>43737</v>
      </c>
      <c r="P79" s="43" t="s">
        <v>37</v>
      </c>
      <c r="Q79" s="57" t="s">
        <v>53</v>
      </c>
    </row>
    <row r="80" spans="1:17" hidden="1" x14ac:dyDescent="0.55000000000000004">
      <c r="A80" s="117" t="e">
        <f>VLOOKUP(B80,verwijzingen!$A$5:$B$123,2,FALSE)&amp;L80</f>
        <v>#N/A</v>
      </c>
      <c r="B80" s="119" t="str">
        <f t="shared" si="5"/>
        <v>korte baan;100;vrije slag;vrouwen;oud</v>
      </c>
      <c r="C80" s="119" t="str">
        <f t="shared" si="6"/>
        <v>korte baan;100;vrije slag;vrouwen</v>
      </c>
      <c r="D80" s="119" t="str">
        <f t="shared" si="4"/>
        <v>korte baan;100;vrije slag;vrouwen0,000814583333333333</v>
      </c>
      <c r="E80" s="119" t="str">
        <f t="shared" si="7"/>
        <v>korte baan;100;vrije slag;vrouwen;oud0,000814583333333333</v>
      </c>
      <c r="F80" s="36" t="s">
        <v>8</v>
      </c>
      <c r="G80" s="113" t="s">
        <v>57</v>
      </c>
      <c r="H80" s="57">
        <v>100</v>
      </c>
      <c r="I80" s="36" t="s">
        <v>12</v>
      </c>
      <c r="J80" s="57" t="s">
        <v>451</v>
      </c>
      <c r="K80" s="57">
        <v>2002</v>
      </c>
      <c r="L80" s="114" t="s">
        <v>52</v>
      </c>
      <c r="M80" s="109">
        <v>8.1458333333333339E-4</v>
      </c>
      <c r="N80" s="43" t="s">
        <v>23</v>
      </c>
      <c r="O80" s="113">
        <v>43737</v>
      </c>
      <c r="P80" s="43" t="s">
        <v>37</v>
      </c>
      <c r="Q80" s="57" t="s">
        <v>53</v>
      </c>
    </row>
    <row r="81" spans="1:17" hidden="1" x14ac:dyDescent="0.55000000000000004">
      <c r="A81" s="117" t="e">
        <f>VLOOKUP(B81,verwijzingen!$A$5:$B$123,2,FALSE)&amp;L81</f>
        <v>#N/A</v>
      </c>
      <c r="B81" s="119" t="str">
        <f t="shared" si="5"/>
        <v>korte baan;100;vrije slag;vrouwen;oud</v>
      </c>
      <c r="C81" s="119" t="str">
        <f t="shared" si="6"/>
        <v>korte baan;100;vrije slag;vrouwen</v>
      </c>
      <c r="D81" s="119" t="str">
        <f t="shared" si="4"/>
        <v>korte baan;100;vrije slag;vrouwen0,000788194444444445</v>
      </c>
      <c r="E81" s="119" t="str">
        <f t="shared" si="7"/>
        <v>korte baan;100;vrije slag;vrouwen;oud0,000788194444444445</v>
      </c>
      <c r="F81" s="36" t="s">
        <v>8</v>
      </c>
      <c r="G81" s="113" t="s">
        <v>57</v>
      </c>
      <c r="H81" s="57">
        <v>100</v>
      </c>
      <c r="I81" s="36" t="s">
        <v>12</v>
      </c>
      <c r="J81" s="57" t="s">
        <v>451</v>
      </c>
      <c r="K81" s="57">
        <v>2002</v>
      </c>
      <c r="L81" s="114" t="s">
        <v>52</v>
      </c>
      <c r="M81" s="109">
        <v>7.8819444444444455E-4</v>
      </c>
      <c r="N81" s="43" t="s">
        <v>24</v>
      </c>
      <c r="O81" s="113">
        <v>43737</v>
      </c>
      <c r="P81" s="43" t="s">
        <v>37</v>
      </c>
      <c r="Q81" s="57" t="s">
        <v>53</v>
      </c>
    </row>
    <row r="82" spans="1:17" hidden="1" x14ac:dyDescent="0.55000000000000004">
      <c r="A82" s="117" t="e">
        <f>VLOOKUP(B82,verwijzingen!$A$5:$B$123,2,FALSE)&amp;L82</f>
        <v>#N/A</v>
      </c>
      <c r="B82" s="119" t="str">
        <f t="shared" si="5"/>
        <v>korte baan;200;vrije slag;vrouwen;oud</v>
      </c>
      <c r="C82" s="119" t="str">
        <f t="shared" si="6"/>
        <v>korte baan;200;vrije slag;vrouwen</v>
      </c>
      <c r="D82" s="119" t="str">
        <f t="shared" si="4"/>
        <v>korte baan;200;vrije slag;vrouwen0,00191458333333333</v>
      </c>
      <c r="E82" s="119" t="str">
        <f t="shared" si="7"/>
        <v>korte baan;200;vrije slag;vrouwen;oud0,00191458333333333</v>
      </c>
      <c r="F82" s="36" t="s">
        <v>8</v>
      </c>
      <c r="G82" s="113" t="s">
        <v>57</v>
      </c>
      <c r="H82" s="57">
        <v>200</v>
      </c>
      <c r="I82" s="36" t="s">
        <v>12</v>
      </c>
      <c r="J82" s="57" t="s">
        <v>451</v>
      </c>
      <c r="K82" s="57">
        <v>2002</v>
      </c>
      <c r="L82" s="114" t="s">
        <v>52</v>
      </c>
      <c r="M82" s="109">
        <v>1.9145833333333335E-3</v>
      </c>
      <c r="N82" s="43" t="s">
        <v>23</v>
      </c>
      <c r="O82" s="113">
        <v>43737</v>
      </c>
      <c r="P82" s="43" t="s">
        <v>37</v>
      </c>
      <c r="Q82" s="57" t="s">
        <v>53</v>
      </c>
    </row>
    <row r="83" spans="1:17" hidden="1" x14ac:dyDescent="0.55000000000000004">
      <c r="A83" s="117" t="e">
        <f>VLOOKUP(B83,verwijzingen!$A$5:$B$123,2,FALSE)&amp;L83</f>
        <v>#N/A</v>
      </c>
      <c r="B83" s="119" t="str">
        <f t="shared" si="5"/>
        <v>korte baan;200;vrije slag;vrouwen;oud</v>
      </c>
      <c r="C83" s="119" t="str">
        <f t="shared" si="6"/>
        <v>korte baan;200;vrije slag;vrouwen</v>
      </c>
      <c r="D83" s="119" t="str">
        <f t="shared" si="4"/>
        <v>korte baan;200;vrije slag;vrouwen0,00178125</v>
      </c>
      <c r="E83" s="119" t="str">
        <f t="shared" si="7"/>
        <v>korte baan;200;vrije slag;vrouwen;oud0,00178125</v>
      </c>
      <c r="F83" s="36" t="s">
        <v>8</v>
      </c>
      <c r="G83" s="113" t="s">
        <v>57</v>
      </c>
      <c r="H83" s="57">
        <v>200</v>
      </c>
      <c r="I83" s="36" t="s">
        <v>12</v>
      </c>
      <c r="J83" s="57" t="s">
        <v>451</v>
      </c>
      <c r="K83" s="57">
        <v>2002</v>
      </c>
      <c r="L83" s="114" t="s">
        <v>52</v>
      </c>
      <c r="M83" s="109">
        <v>1.7812499999999998E-3</v>
      </c>
      <c r="N83" s="43" t="s">
        <v>24</v>
      </c>
      <c r="O83" s="113">
        <v>43737</v>
      </c>
      <c r="P83" s="43" t="s">
        <v>37</v>
      </c>
      <c r="Q83" s="57" t="s">
        <v>53</v>
      </c>
    </row>
    <row r="84" spans="1:17" hidden="1" x14ac:dyDescent="0.55000000000000004">
      <c r="A84" s="117" t="e">
        <f>VLOOKUP(B84,verwijzingen!$A$5:$B$123,2,FALSE)&amp;L84</f>
        <v>#N/A</v>
      </c>
      <c r="B84" s="119" t="str">
        <f t="shared" si="5"/>
        <v>korte baan;100;wisselslag;vrouwen;oud</v>
      </c>
      <c r="C84" s="119" t="str">
        <f t="shared" si="6"/>
        <v>korte baan;100;wisselslag;vrouwen</v>
      </c>
      <c r="D84" s="119" t="str">
        <f t="shared" si="4"/>
        <v>korte baan;100;wisselslag;vrouwen0,00097025462962963</v>
      </c>
      <c r="E84" s="119" t="str">
        <f t="shared" si="7"/>
        <v>korte baan;100;wisselslag;vrouwen;oud0,00097025462962963</v>
      </c>
      <c r="F84" s="36" t="s">
        <v>8</v>
      </c>
      <c r="G84" s="113" t="s">
        <v>57</v>
      </c>
      <c r="H84" s="57">
        <v>100</v>
      </c>
      <c r="I84" s="36" t="s">
        <v>17</v>
      </c>
      <c r="J84" s="57" t="s">
        <v>451</v>
      </c>
      <c r="K84" s="57">
        <v>2002</v>
      </c>
      <c r="L84" s="114" t="s">
        <v>52</v>
      </c>
      <c r="M84" s="109">
        <v>9.7025462962962961E-4</v>
      </c>
      <c r="N84" s="43" t="s">
        <v>23</v>
      </c>
      <c r="O84" s="113">
        <v>43737</v>
      </c>
      <c r="P84" s="43" t="s">
        <v>37</v>
      </c>
      <c r="Q84" s="57" t="s">
        <v>53</v>
      </c>
    </row>
    <row r="85" spans="1:17" hidden="1" x14ac:dyDescent="0.55000000000000004">
      <c r="A85" s="117" t="e">
        <f>VLOOKUP(B85,verwijzingen!$A$5:$B$123,2,FALSE)&amp;L85</f>
        <v>#N/A</v>
      </c>
      <c r="B85" s="119" t="str">
        <f t="shared" si="5"/>
        <v>korte baan;50;rugslag;vrouwen;oud</v>
      </c>
      <c r="C85" s="119" t="str">
        <f t="shared" si="6"/>
        <v>korte baan;50;rugslag;vrouwen</v>
      </c>
      <c r="D85" s="119" t="str">
        <f t="shared" si="4"/>
        <v>korte baan;50;rugslag;vrouwen0,000478819444444444</v>
      </c>
      <c r="E85" s="119" t="str">
        <f t="shared" si="7"/>
        <v>korte baan;50;rugslag;vrouwen;oud0,000478819444444444</v>
      </c>
      <c r="F85" s="36" t="s">
        <v>8</v>
      </c>
      <c r="G85" s="113" t="s">
        <v>57</v>
      </c>
      <c r="H85" s="57">
        <v>50</v>
      </c>
      <c r="I85" s="36" t="s">
        <v>13</v>
      </c>
      <c r="J85" s="57" t="s">
        <v>451</v>
      </c>
      <c r="K85" s="57">
        <v>2000</v>
      </c>
      <c r="L85" s="114" t="s">
        <v>251</v>
      </c>
      <c r="M85" s="109">
        <v>4.7881944444444447E-4</v>
      </c>
      <c r="N85" s="43" t="s">
        <v>25</v>
      </c>
      <c r="O85" s="113">
        <v>43737</v>
      </c>
      <c r="P85" s="43" t="s">
        <v>37</v>
      </c>
      <c r="Q85" s="57" t="s">
        <v>53</v>
      </c>
    </row>
    <row r="86" spans="1:17" hidden="1" x14ac:dyDescent="0.55000000000000004">
      <c r="A86" s="117" t="e">
        <f>VLOOKUP(B86,verwijzingen!$A$5:$B$123,2,FALSE)&amp;L86</f>
        <v>#N/A</v>
      </c>
      <c r="B86" s="119" t="str">
        <f t="shared" si="5"/>
        <v>korte baan;100;rugslag;vrouwen;oud</v>
      </c>
      <c r="C86" s="119" t="str">
        <f t="shared" si="6"/>
        <v>korte baan;100;rugslag;vrouwen</v>
      </c>
      <c r="D86" s="119" t="str">
        <f t="shared" si="4"/>
        <v>korte baan;100;rugslag;vrouwen0,00100335648148148</v>
      </c>
      <c r="E86" s="119" t="str">
        <f t="shared" si="7"/>
        <v>korte baan;100;rugslag;vrouwen;oud0,00100335648148148</v>
      </c>
      <c r="F86" s="36" t="s">
        <v>8</v>
      </c>
      <c r="G86" s="113" t="s">
        <v>57</v>
      </c>
      <c r="H86" s="57">
        <v>100</v>
      </c>
      <c r="I86" s="36" t="s">
        <v>13</v>
      </c>
      <c r="J86" s="57" t="s">
        <v>451</v>
      </c>
      <c r="K86" s="57">
        <v>2000</v>
      </c>
      <c r="L86" s="114" t="s">
        <v>251</v>
      </c>
      <c r="M86" s="109">
        <v>1.0033564814814816E-3</v>
      </c>
      <c r="N86" s="43" t="s">
        <v>25</v>
      </c>
      <c r="O86" s="113">
        <v>43737</v>
      </c>
      <c r="P86" s="43" t="s">
        <v>37</v>
      </c>
      <c r="Q86" s="57" t="s">
        <v>53</v>
      </c>
    </row>
    <row r="87" spans="1:17" hidden="1" x14ac:dyDescent="0.55000000000000004">
      <c r="A87" s="117" t="e">
        <f>VLOOKUP(B87,verwijzingen!$A$5:$B$152,2,FALSE)&amp;L87</f>
        <v>#N/A</v>
      </c>
      <c r="B87" s="119" t="str">
        <f t="shared" si="5"/>
        <v>korte baan;200;rugslag;vrouwen;oud</v>
      </c>
      <c r="C87" s="119" t="str">
        <f t="shared" si="6"/>
        <v>korte baan;200;rugslag;vrouwen</v>
      </c>
      <c r="D87" s="119" t="str">
        <f t="shared" si="4"/>
        <v>korte baan;200;rugslag;vrouwen0,00208460648148148</v>
      </c>
      <c r="E87" s="119" t="str">
        <f t="shared" si="7"/>
        <v>korte baan;200;rugslag;vrouwen;oud0,00208460648148148</v>
      </c>
      <c r="F87" s="36" t="s">
        <v>8</v>
      </c>
      <c r="G87" s="113" t="s">
        <v>57</v>
      </c>
      <c r="H87" s="57">
        <v>200</v>
      </c>
      <c r="I87" s="36" t="s">
        <v>13</v>
      </c>
      <c r="J87" s="57" t="s">
        <v>451</v>
      </c>
      <c r="K87" s="57">
        <v>2000</v>
      </c>
      <c r="L87" s="114" t="s">
        <v>251</v>
      </c>
      <c r="M87" s="109">
        <v>2.0846064814814816E-3</v>
      </c>
      <c r="N87" s="43" t="s">
        <v>25</v>
      </c>
      <c r="O87" s="113">
        <v>43737</v>
      </c>
      <c r="P87" s="43" t="s">
        <v>37</v>
      </c>
      <c r="Q87" s="57" t="s">
        <v>53</v>
      </c>
    </row>
    <row r="88" spans="1:17" hidden="1" x14ac:dyDescent="0.55000000000000004">
      <c r="A88" s="117" t="e">
        <f>VLOOKUP(B88,verwijzingen!$A$5:$B$123,2,FALSE)&amp;L88</f>
        <v>#N/A</v>
      </c>
      <c r="B88" s="119" t="str">
        <f t="shared" si="5"/>
        <v>korte baan;50;schoolslag;vrouwen;oud</v>
      </c>
      <c r="C88" s="119" t="str">
        <f t="shared" si="6"/>
        <v>korte baan;50;schoolslag;vrouwen</v>
      </c>
      <c r="D88" s="119" t="str">
        <f t="shared" si="4"/>
        <v>korte baan;50;schoolslag;vrouwen0,00052037037037037</v>
      </c>
      <c r="E88" s="119" t="str">
        <f t="shared" si="7"/>
        <v>korte baan;50;schoolslag;vrouwen;oud0,00052037037037037</v>
      </c>
      <c r="F88" s="36" t="s">
        <v>8</v>
      </c>
      <c r="G88" s="113" t="s">
        <v>57</v>
      </c>
      <c r="H88" s="57">
        <v>50</v>
      </c>
      <c r="I88" s="36" t="s">
        <v>14</v>
      </c>
      <c r="J88" s="57" t="s">
        <v>451</v>
      </c>
      <c r="K88" s="57">
        <v>2000</v>
      </c>
      <c r="L88" s="114" t="s">
        <v>251</v>
      </c>
      <c r="M88" s="109">
        <v>5.2037037037037037E-4</v>
      </c>
      <c r="N88" s="43" t="s">
        <v>25</v>
      </c>
      <c r="O88" s="113">
        <v>43737</v>
      </c>
      <c r="P88" s="43" t="s">
        <v>37</v>
      </c>
      <c r="Q88" s="57" t="s">
        <v>53</v>
      </c>
    </row>
    <row r="89" spans="1:17" hidden="1" x14ac:dyDescent="0.55000000000000004">
      <c r="A89" s="117" t="e">
        <f>VLOOKUP(B89,verwijzingen!$A$5:$B$123,2,FALSE)&amp;L89</f>
        <v>#N/A</v>
      </c>
      <c r="B89" s="119" t="str">
        <f t="shared" si="5"/>
        <v>korte baan;100;schoolslag;vrouwen;oud</v>
      </c>
      <c r="C89" s="119" t="str">
        <f t="shared" si="6"/>
        <v>korte baan;100;schoolslag;vrouwen</v>
      </c>
      <c r="D89" s="119" t="str">
        <f t="shared" si="4"/>
        <v>korte baan;100;schoolslag;vrouwen0,00110868055555556</v>
      </c>
      <c r="E89" s="119" t="str">
        <f t="shared" si="7"/>
        <v>korte baan;100;schoolslag;vrouwen;oud0,00110868055555556</v>
      </c>
      <c r="F89" s="36" t="s">
        <v>8</v>
      </c>
      <c r="G89" s="113" t="s">
        <v>57</v>
      </c>
      <c r="H89" s="57">
        <v>100</v>
      </c>
      <c r="I89" s="36" t="s">
        <v>14</v>
      </c>
      <c r="J89" s="57" t="s">
        <v>451</v>
      </c>
      <c r="K89" s="57">
        <v>2000</v>
      </c>
      <c r="L89" s="114" t="s">
        <v>251</v>
      </c>
      <c r="M89" s="109">
        <v>1.1086805555555557E-3</v>
      </c>
      <c r="N89" s="43" t="s">
        <v>25</v>
      </c>
      <c r="O89" s="113">
        <v>43737</v>
      </c>
      <c r="P89" s="43" t="s">
        <v>37</v>
      </c>
      <c r="Q89" s="57" t="s">
        <v>53</v>
      </c>
    </row>
    <row r="90" spans="1:17" hidden="1" x14ac:dyDescent="0.55000000000000004">
      <c r="A90" s="117" t="e">
        <f>VLOOKUP(B90,verwijzingen!$A$5:$B$123,2,FALSE)&amp;L90</f>
        <v>#N/A</v>
      </c>
      <c r="B90" s="119" t="str">
        <f t="shared" si="5"/>
        <v>korte baan;50;vrije slag;vrouwen;oud</v>
      </c>
      <c r="C90" s="119" t="str">
        <f t="shared" si="6"/>
        <v>korte baan;50;vrije slag;vrouwen</v>
      </c>
      <c r="D90" s="119" t="str">
        <f t="shared" si="4"/>
        <v>korte baan;50;vrije slag;vrouwen0,000387847222222222</v>
      </c>
      <c r="E90" s="119" t="str">
        <f t="shared" si="7"/>
        <v>korte baan;50;vrije slag;vrouwen;oud0,000387847222222222</v>
      </c>
      <c r="F90" s="36" t="s">
        <v>8</v>
      </c>
      <c r="G90" s="113" t="s">
        <v>57</v>
      </c>
      <c r="H90" s="57">
        <v>50</v>
      </c>
      <c r="I90" s="36" t="s">
        <v>12</v>
      </c>
      <c r="J90" s="57" t="s">
        <v>451</v>
      </c>
      <c r="K90" s="57">
        <v>2000</v>
      </c>
      <c r="L90" s="114" t="s">
        <v>251</v>
      </c>
      <c r="M90" s="115">
        <v>3.8784722222222221E-4</v>
      </c>
      <c r="N90" s="43" t="s">
        <v>25</v>
      </c>
      <c r="O90" s="113">
        <v>43737</v>
      </c>
      <c r="P90" s="43" t="s">
        <v>37</v>
      </c>
      <c r="Q90" s="57" t="s">
        <v>53</v>
      </c>
    </row>
    <row r="91" spans="1:17" hidden="1" x14ac:dyDescent="0.55000000000000004">
      <c r="A91" s="117" t="e">
        <f>VLOOKUP(B91,verwijzingen!$A$5:$B$123,2,FALSE)&amp;L91</f>
        <v>#N/A</v>
      </c>
      <c r="B91" s="119" t="str">
        <f t="shared" si="5"/>
        <v>korte baan;100;vrije slag;vrouwen;oud</v>
      </c>
      <c r="C91" s="119" t="str">
        <f t="shared" si="6"/>
        <v>korte baan;100;vrije slag;vrouwen</v>
      </c>
      <c r="D91" s="119" t="str">
        <f t="shared" si="4"/>
        <v>korte baan;100;vrije slag;vrouwen0,000828240740740741</v>
      </c>
      <c r="E91" s="119" t="str">
        <f t="shared" si="7"/>
        <v>korte baan;100;vrije slag;vrouwen;oud0,000828240740740741</v>
      </c>
      <c r="F91" s="36" t="s">
        <v>8</v>
      </c>
      <c r="G91" s="113" t="s">
        <v>57</v>
      </c>
      <c r="H91" s="57">
        <v>100</v>
      </c>
      <c r="I91" s="36" t="s">
        <v>12</v>
      </c>
      <c r="J91" s="57" t="s">
        <v>451</v>
      </c>
      <c r="K91" s="57">
        <v>2000</v>
      </c>
      <c r="L91" s="114" t="s">
        <v>251</v>
      </c>
      <c r="M91" s="109">
        <v>8.2824074074074083E-4</v>
      </c>
      <c r="N91" s="43" t="s">
        <v>25</v>
      </c>
      <c r="O91" s="113">
        <v>43737</v>
      </c>
      <c r="P91" s="43" t="s">
        <v>37</v>
      </c>
      <c r="Q91" s="57" t="s">
        <v>53</v>
      </c>
    </row>
    <row r="92" spans="1:17" hidden="1" x14ac:dyDescent="0.55000000000000004">
      <c r="A92" s="117" t="e">
        <f>VLOOKUP(B92,verwijzingen!$A$5:$B$123,2,FALSE)&amp;L92</f>
        <v>#N/A</v>
      </c>
      <c r="B92" s="119" t="str">
        <f t="shared" si="5"/>
        <v>korte baan;100;wisselslag;vrouwen;oud</v>
      </c>
      <c r="C92" s="119" t="str">
        <f t="shared" si="6"/>
        <v>korte baan;100;wisselslag;vrouwen</v>
      </c>
      <c r="D92" s="119" t="str">
        <f t="shared" si="4"/>
        <v>korte baan;100;wisselslag;vrouwen0,000977893518518518</v>
      </c>
      <c r="E92" s="119" t="str">
        <f t="shared" si="7"/>
        <v>korte baan;100;wisselslag;vrouwen;oud0,000977893518518518</v>
      </c>
      <c r="F92" s="36" t="s">
        <v>8</v>
      </c>
      <c r="G92" s="113" t="s">
        <v>57</v>
      </c>
      <c r="H92" s="57">
        <v>100</v>
      </c>
      <c r="I92" s="36" t="s">
        <v>17</v>
      </c>
      <c r="J92" s="57" t="s">
        <v>451</v>
      </c>
      <c r="K92" s="57">
        <v>2000</v>
      </c>
      <c r="L92" s="114" t="s">
        <v>251</v>
      </c>
      <c r="M92" s="109">
        <v>9.7789351851851835E-4</v>
      </c>
      <c r="N92" s="43" t="s">
        <v>25</v>
      </c>
      <c r="O92" s="113">
        <v>43737</v>
      </c>
      <c r="P92" s="43" t="s">
        <v>37</v>
      </c>
      <c r="Q92" s="57" t="s">
        <v>53</v>
      </c>
    </row>
    <row r="93" spans="1:17" hidden="1" x14ac:dyDescent="0.55000000000000004">
      <c r="A93" s="117" t="e">
        <f>VLOOKUP(B93,verwijzingen!$A$5:$B$123,2,FALSE)&amp;L93</f>
        <v>#N/A</v>
      </c>
      <c r="B93" s="119" t="str">
        <f t="shared" si="5"/>
        <v>korte baan;50;vrije slag;vrouwen;oud</v>
      </c>
      <c r="C93" s="119" t="str">
        <f t="shared" si="6"/>
        <v>korte baan;50;vrije slag;vrouwen</v>
      </c>
      <c r="D93" s="119" t="str">
        <f t="shared" si="4"/>
        <v>korte baan;50;vrije slag;vrouwen0,000364930555555556</v>
      </c>
      <c r="E93" s="119" t="str">
        <f t="shared" si="7"/>
        <v>korte baan;50;vrije slag;vrouwen;oud0,000364930555555556</v>
      </c>
      <c r="F93" s="36" t="s">
        <v>8</v>
      </c>
      <c r="G93" s="113" t="s">
        <v>57</v>
      </c>
      <c r="H93" s="119">
        <v>50</v>
      </c>
      <c r="I93" s="117" t="s">
        <v>12</v>
      </c>
      <c r="J93" s="57" t="s">
        <v>451</v>
      </c>
      <c r="K93" s="57">
        <v>2000</v>
      </c>
      <c r="L93" s="114" t="s">
        <v>251</v>
      </c>
      <c r="M93" s="120">
        <v>3.6493055555555557E-4</v>
      </c>
      <c r="N93" s="121" t="s">
        <v>25</v>
      </c>
      <c r="O93" s="118">
        <v>43744</v>
      </c>
      <c r="P93" s="121" t="s">
        <v>349</v>
      </c>
      <c r="Q93" s="119" t="s">
        <v>53</v>
      </c>
    </row>
    <row r="94" spans="1:17" hidden="1" x14ac:dyDescent="0.55000000000000004">
      <c r="A94" s="117" t="e">
        <f>VLOOKUP(B94,verwijzingen!$A$5:$B$123,2,FALSE)&amp;L94</f>
        <v>#N/A</v>
      </c>
      <c r="B94" s="119" t="str">
        <f t="shared" si="5"/>
        <v>korte baan;50;rugslag;vrouwen;oud</v>
      </c>
      <c r="C94" s="119" t="str">
        <f t="shared" si="6"/>
        <v>korte baan;50;rugslag;vrouwen</v>
      </c>
      <c r="D94" s="119" t="str">
        <f t="shared" si="4"/>
        <v>korte baan;50;rugslag;vrouwen0,000451041666666667</v>
      </c>
      <c r="E94" s="119" t="str">
        <f t="shared" si="7"/>
        <v>korte baan;50;rugslag;vrouwen;oud0,000451041666666667</v>
      </c>
      <c r="F94" s="36" t="s">
        <v>8</v>
      </c>
      <c r="G94" s="113" t="s">
        <v>57</v>
      </c>
      <c r="H94" s="119">
        <v>50</v>
      </c>
      <c r="I94" s="117" t="s">
        <v>13</v>
      </c>
      <c r="J94" s="57" t="s">
        <v>451</v>
      </c>
      <c r="K94" s="57">
        <v>2000</v>
      </c>
      <c r="L94" s="114" t="s">
        <v>251</v>
      </c>
      <c r="M94" s="120">
        <v>4.5104166666666665E-4</v>
      </c>
      <c r="N94" s="121" t="s">
        <v>25</v>
      </c>
      <c r="O94" s="118">
        <v>43744</v>
      </c>
      <c r="P94" s="121" t="s">
        <v>349</v>
      </c>
      <c r="Q94" s="119" t="s">
        <v>53</v>
      </c>
    </row>
    <row r="95" spans="1:17" hidden="1" x14ac:dyDescent="0.55000000000000004">
      <c r="A95" s="117" t="e">
        <f>VLOOKUP(B95,verwijzingen!$A$5:$B$123,2,FALSE)&amp;L95</f>
        <v>#N/A</v>
      </c>
      <c r="B95" s="119" t="str">
        <f t="shared" si="5"/>
        <v>korte baan;50;schoolslag;vrouwen;oud</v>
      </c>
      <c r="C95" s="119" t="str">
        <f t="shared" si="6"/>
        <v>korte baan;50;schoolslag;vrouwen</v>
      </c>
      <c r="D95" s="119" t="str">
        <f t="shared" si="4"/>
        <v>korte baan;50;schoolslag;vrouwen0,000512962962962963</v>
      </c>
      <c r="E95" s="119" t="str">
        <f t="shared" si="7"/>
        <v>korte baan;50;schoolslag;vrouwen;oud0,000512962962962963</v>
      </c>
      <c r="F95" s="36" t="s">
        <v>8</v>
      </c>
      <c r="G95" s="113" t="s">
        <v>57</v>
      </c>
      <c r="H95" s="119">
        <v>50</v>
      </c>
      <c r="I95" s="117" t="s">
        <v>14</v>
      </c>
      <c r="J95" s="57" t="s">
        <v>451</v>
      </c>
      <c r="K95" s="57">
        <v>2000</v>
      </c>
      <c r="L95" s="114" t="s">
        <v>251</v>
      </c>
      <c r="M95" s="120">
        <v>5.12962962962963E-4</v>
      </c>
      <c r="N95" s="121" t="s">
        <v>25</v>
      </c>
      <c r="O95" s="118">
        <v>43744</v>
      </c>
      <c r="P95" s="121" t="s">
        <v>349</v>
      </c>
      <c r="Q95" s="119" t="s">
        <v>53</v>
      </c>
    </row>
    <row r="96" spans="1:17" hidden="1" x14ac:dyDescent="0.55000000000000004">
      <c r="A96" s="117" t="e">
        <f>VLOOKUP(B96,verwijzingen!$A$5:$B$123,2,FALSE)&amp;L96</f>
        <v>#N/A</v>
      </c>
      <c r="B96" s="119" t="str">
        <f t="shared" si="5"/>
        <v>korte baan;100;schoolslag;vrouwen;oud</v>
      </c>
      <c r="C96" s="119" t="str">
        <f t="shared" si="6"/>
        <v>korte baan;100;schoolslag;vrouwen</v>
      </c>
      <c r="D96" s="119" t="str">
        <f t="shared" si="4"/>
        <v>korte baan;100;schoolslag;vrouwen0,00107835648148148</v>
      </c>
      <c r="E96" s="119" t="str">
        <f t="shared" si="7"/>
        <v>korte baan;100;schoolslag;vrouwen;oud0,00107835648148148</v>
      </c>
      <c r="F96" s="36" t="s">
        <v>8</v>
      </c>
      <c r="G96" s="113" t="s">
        <v>57</v>
      </c>
      <c r="H96" s="119">
        <v>100</v>
      </c>
      <c r="I96" s="117" t="s">
        <v>14</v>
      </c>
      <c r="J96" s="57" t="s">
        <v>451</v>
      </c>
      <c r="K96" s="57">
        <v>2000</v>
      </c>
      <c r="L96" s="114" t="s">
        <v>251</v>
      </c>
      <c r="M96" s="120">
        <v>1.0783564814814816E-3</v>
      </c>
      <c r="N96" s="121" t="s">
        <v>25</v>
      </c>
      <c r="O96" s="118">
        <v>43744</v>
      </c>
      <c r="P96" s="121" t="s">
        <v>349</v>
      </c>
      <c r="Q96" s="119" t="s">
        <v>53</v>
      </c>
    </row>
    <row r="97" spans="1:17" hidden="1" x14ac:dyDescent="0.55000000000000004">
      <c r="A97" s="117" t="e">
        <f>VLOOKUP(B97,verwijzingen!$A$5:$B$152,2,FALSE)&amp;L97</f>
        <v>#N/A</v>
      </c>
      <c r="B97" s="119" t="str">
        <f t="shared" si="5"/>
        <v>korte baan;100;wisselslag;vrouwen;oud</v>
      </c>
      <c r="C97" s="119" t="str">
        <f t="shared" si="6"/>
        <v>korte baan;100;wisselslag;vrouwen</v>
      </c>
      <c r="D97" s="119" t="str">
        <f t="shared" si="4"/>
        <v>korte baan;100;wisselslag;vrouwen0,000940856481481481</v>
      </c>
      <c r="E97" s="119" t="str">
        <f t="shared" si="7"/>
        <v>korte baan;100;wisselslag;vrouwen;oud0,000940856481481481</v>
      </c>
      <c r="F97" s="36" t="s">
        <v>8</v>
      </c>
      <c r="G97" s="113" t="s">
        <v>57</v>
      </c>
      <c r="H97" s="119">
        <v>100</v>
      </c>
      <c r="I97" s="117" t="s">
        <v>17</v>
      </c>
      <c r="J97" s="57" t="s">
        <v>451</v>
      </c>
      <c r="K97" s="57">
        <v>2000</v>
      </c>
      <c r="L97" s="114" t="s">
        <v>251</v>
      </c>
      <c r="M97" s="120">
        <v>9.4085648148148143E-4</v>
      </c>
      <c r="N97" s="121" t="s">
        <v>25</v>
      </c>
      <c r="O97" s="118">
        <v>43744</v>
      </c>
      <c r="P97" s="121" t="s">
        <v>349</v>
      </c>
      <c r="Q97" s="119" t="s">
        <v>53</v>
      </c>
    </row>
    <row r="98" spans="1:17" hidden="1" x14ac:dyDescent="0.55000000000000004">
      <c r="A98" s="117" t="e">
        <f>VLOOKUP(B98,verwijzingen!$A$5:$B$123,2,FALSE)&amp;L98</f>
        <v>#N/A</v>
      </c>
      <c r="B98" s="119" t="str">
        <f t="shared" si="5"/>
        <v>korte baan;50;rugslag;vrouwen;oud</v>
      </c>
      <c r="C98" s="119" t="str">
        <f t="shared" si="6"/>
        <v>korte baan;50;rugslag;vrouwen</v>
      </c>
      <c r="D98" s="119" t="str">
        <f t="shared" si="4"/>
        <v>korte baan;50;rugslag;vrouwen0,000447569444444445</v>
      </c>
      <c r="E98" s="119" t="str">
        <f t="shared" si="7"/>
        <v>korte baan;50;rugslag;vrouwen;oud0,000447569444444445</v>
      </c>
      <c r="F98" s="36" t="s">
        <v>8</v>
      </c>
      <c r="G98" s="113" t="s">
        <v>57</v>
      </c>
      <c r="H98" s="57">
        <v>50</v>
      </c>
      <c r="I98" s="36" t="s">
        <v>13</v>
      </c>
      <c r="J98" s="57" t="s">
        <v>451</v>
      </c>
      <c r="K98" s="57">
        <v>2007</v>
      </c>
      <c r="L98" s="114" t="s">
        <v>47</v>
      </c>
      <c r="M98" s="109">
        <v>4.475694444444445E-4</v>
      </c>
      <c r="N98" s="43" t="s">
        <v>26</v>
      </c>
      <c r="O98" s="113">
        <v>43744</v>
      </c>
      <c r="P98" s="43" t="s">
        <v>349</v>
      </c>
      <c r="Q98" s="57" t="s">
        <v>53</v>
      </c>
    </row>
    <row r="99" spans="1:17" hidden="1" x14ac:dyDescent="0.55000000000000004">
      <c r="A99" s="117" t="e">
        <f>VLOOKUP(B99,verwijzingen!$A$5:$B$123,2,FALSE)&amp;L99</f>
        <v>#N/A</v>
      </c>
      <c r="B99" s="119" t="str">
        <f t="shared" si="5"/>
        <v>korte baan;100;rugslag;vrouwen;oud</v>
      </c>
      <c r="C99" s="119" t="str">
        <f t="shared" si="6"/>
        <v>korte baan;100;rugslag;vrouwen</v>
      </c>
      <c r="D99" s="119" t="str">
        <f t="shared" si="4"/>
        <v>korte baan;100;rugslag;vrouwen0,000921296296296296</v>
      </c>
      <c r="E99" s="119" t="str">
        <f t="shared" si="7"/>
        <v>korte baan;100;rugslag;vrouwen;oud0,000921296296296296</v>
      </c>
      <c r="F99" s="36" t="s">
        <v>8</v>
      </c>
      <c r="G99" s="113" t="s">
        <v>57</v>
      </c>
      <c r="H99" s="57">
        <v>100</v>
      </c>
      <c r="I99" s="36" t="s">
        <v>13</v>
      </c>
      <c r="J99" s="57" t="s">
        <v>451</v>
      </c>
      <c r="K99" s="57">
        <v>2007</v>
      </c>
      <c r="L99" s="114" t="s">
        <v>47</v>
      </c>
      <c r="M99" s="109">
        <v>9.2129629629629636E-4</v>
      </c>
      <c r="N99" s="43" t="s">
        <v>26</v>
      </c>
      <c r="O99" s="113">
        <v>43744</v>
      </c>
      <c r="P99" s="43" t="s">
        <v>349</v>
      </c>
      <c r="Q99" s="57" t="s">
        <v>53</v>
      </c>
    </row>
    <row r="100" spans="1:17" hidden="1" x14ac:dyDescent="0.55000000000000004">
      <c r="A100" s="117" t="e">
        <f>VLOOKUP(B100,verwijzingen!$A$5:$B$123,2,FALSE)&amp;L100</f>
        <v>#N/A</v>
      </c>
      <c r="B100" s="119" t="str">
        <f t="shared" si="5"/>
        <v>korte baan;200;rugslag;vrouwen;oud</v>
      </c>
      <c r="C100" s="119" t="str">
        <f t="shared" si="6"/>
        <v>korte baan;200;rugslag;vrouwen</v>
      </c>
      <c r="D100" s="119" t="str">
        <f t="shared" si="4"/>
        <v>korte baan;200;rugslag;vrouwen0,00188865740740741</v>
      </c>
      <c r="E100" s="119" t="str">
        <f t="shared" si="7"/>
        <v>korte baan;200;rugslag;vrouwen;oud0,00188865740740741</v>
      </c>
      <c r="F100" s="36" t="s">
        <v>8</v>
      </c>
      <c r="G100" s="113" t="s">
        <v>57</v>
      </c>
      <c r="H100" s="57">
        <v>200</v>
      </c>
      <c r="I100" s="36" t="s">
        <v>13</v>
      </c>
      <c r="J100" s="57" t="s">
        <v>451</v>
      </c>
      <c r="K100" s="57">
        <v>2007</v>
      </c>
      <c r="L100" s="114" t="s">
        <v>47</v>
      </c>
      <c r="M100" s="109">
        <v>1.8886574074074075E-3</v>
      </c>
      <c r="N100" s="43" t="s">
        <v>26</v>
      </c>
      <c r="O100" s="113">
        <v>43744</v>
      </c>
      <c r="P100" s="43" t="s">
        <v>349</v>
      </c>
      <c r="Q100" s="57" t="s">
        <v>53</v>
      </c>
    </row>
    <row r="101" spans="1:17" hidden="1" x14ac:dyDescent="0.55000000000000004">
      <c r="A101" s="117" t="e">
        <f>VLOOKUP(B101,verwijzingen!$A$5:$B$123,2,FALSE)&amp;L101</f>
        <v>#N/A</v>
      </c>
      <c r="B101" s="119" t="str">
        <f t="shared" si="5"/>
        <v>korte baan;50;vlinderslag;vrouwen;oud</v>
      </c>
      <c r="C101" s="119" t="str">
        <f t="shared" si="6"/>
        <v>korte baan;50;vlinderslag;vrouwen</v>
      </c>
      <c r="D101" s="119" t="str">
        <f t="shared" si="4"/>
        <v>korte baan;50;vlinderslag;vrouwen0,000427893518518518</v>
      </c>
      <c r="E101" s="119" t="str">
        <f t="shared" si="7"/>
        <v>korte baan;50;vlinderslag;vrouwen;oud0,000427893518518518</v>
      </c>
      <c r="F101" s="36" t="s">
        <v>8</v>
      </c>
      <c r="G101" s="113" t="s">
        <v>57</v>
      </c>
      <c r="H101" s="57">
        <v>50</v>
      </c>
      <c r="I101" s="36" t="s">
        <v>15</v>
      </c>
      <c r="J101" s="57" t="s">
        <v>451</v>
      </c>
      <c r="K101" s="57">
        <v>2007</v>
      </c>
      <c r="L101" s="114" t="s">
        <v>47</v>
      </c>
      <c r="M101" s="109">
        <v>4.2789351851851848E-4</v>
      </c>
      <c r="N101" s="43" t="s">
        <v>26</v>
      </c>
      <c r="O101" s="113">
        <v>43744</v>
      </c>
      <c r="P101" s="43" t="s">
        <v>349</v>
      </c>
      <c r="Q101" s="57" t="s">
        <v>53</v>
      </c>
    </row>
    <row r="102" spans="1:17" hidden="1" x14ac:dyDescent="0.55000000000000004">
      <c r="A102" s="117" t="e">
        <f>VLOOKUP(B102,verwijzingen!$A$5:$B$123,2,FALSE)&amp;L102</f>
        <v>#N/A</v>
      </c>
      <c r="B102" s="119" t="str">
        <f t="shared" si="5"/>
        <v>korte baan;100;vlinderslag;vrouwen;oud</v>
      </c>
      <c r="C102" s="119" t="str">
        <f t="shared" si="6"/>
        <v>korte baan;100;vlinderslag;vrouwen</v>
      </c>
      <c r="D102" s="119" t="str">
        <f t="shared" si="4"/>
        <v>korte baan;100;vlinderslag;vrouwen0,000940277777777778</v>
      </c>
      <c r="E102" s="119" t="str">
        <f t="shared" si="7"/>
        <v>korte baan;100;vlinderslag;vrouwen;oud0,000940277777777778</v>
      </c>
      <c r="F102" s="36" t="s">
        <v>8</v>
      </c>
      <c r="G102" s="113" t="s">
        <v>57</v>
      </c>
      <c r="H102" s="57">
        <v>100</v>
      </c>
      <c r="I102" s="36" t="s">
        <v>15</v>
      </c>
      <c r="J102" s="57" t="s">
        <v>451</v>
      </c>
      <c r="K102" s="57">
        <v>2007</v>
      </c>
      <c r="L102" s="114" t="s">
        <v>47</v>
      </c>
      <c r="M102" s="109">
        <v>9.4027777777777783E-4</v>
      </c>
      <c r="N102" s="43" t="s">
        <v>26</v>
      </c>
      <c r="O102" s="113">
        <v>43744</v>
      </c>
      <c r="P102" s="43" t="s">
        <v>349</v>
      </c>
      <c r="Q102" s="57" t="s">
        <v>53</v>
      </c>
    </row>
    <row r="103" spans="1:17" hidden="1" x14ac:dyDescent="0.55000000000000004">
      <c r="A103" s="117" t="e">
        <f>VLOOKUP(B103,verwijzingen!$A$5:$B$123,2,FALSE)&amp;L103</f>
        <v>#N/A</v>
      </c>
      <c r="B103" s="119" t="str">
        <f t="shared" si="5"/>
        <v>korte baan;50;rugslag;vrouwen;oud</v>
      </c>
      <c r="C103" s="119" t="str">
        <f t="shared" si="6"/>
        <v>korte baan;50;rugslag;vrouwen</v>
      </c>
      <c r="D103" s="119" t="str">
        <f t="shared" si="4"/>
        <v>korte baan;50;rugslag;vrouwen0,000439351851851852</v>
      </c>
      <c r="E103" s="119" t="str">
        <f t="shared" si="7"/>
        <v>korte baan;50;rugslag;vrouwen;oud0,000439351851851852</v>
      </c>
      <c r="F103" s="36" t="s">
        <v>8</v>
      </c>
      <c r="G103" s="113" t="s">
        <v>57</v>
      </c>
      <c r="H103" s="57">
        <v>50</v>
      </c>
      <c r="I103" s="36" t="s">
        <v>13</v>
      </c>
      <c r="J103" s="57" t="s">
        <v>451</v>
      </c>
      <c r="K103" s="57">
        <v>2003</v>
      </c>
      <c r="L103" s="114" t="s">
        <v>51</v>
      </c>
      <c r="M103" s="109">
        <v>4.3935185185185185E-4</v>
      </c>
      <c r="N103" s="43" t="s">
        <v>31</v>
      </c>
      <c r="O103" s="113">
        <v>43744</v>
      </c>
      <c r="P103" s="43" t="s">
        <v>349</v>
      </c>
      <c r="Q103" s="57" t="s">
        <v>53</v>
      </c>
    </row>
    <row r="104" spans="1:17" hidden="1" x14ac:dyDescent="0.55000000000000004">
      <c r="A104" s="117" t="e">
        <f>VLOOKUP(B104,verwijzingen!$A$5:$B$123,2,FALSE)&amp;L104</f>
        <v>#N/A</v>
      </c>
      <c r="B104" s="119" t="str">
        <f t="shared" si="5"/>
        <v>korte baan;100;rugslag;vrouwen;oud</v>
      </c>
      <c r="C104" s="119" t="str">
        <f t="shared" si="6"/>
        <v>korte baan;100;rugslag;vrouwen</v>
      </c>
      <c r="D104" s="119" t="str">
        <f t="shared" si="4"/>
        <v>korte baan;100;rugslag;vrouwen0,000887037037037037</v>
      </c>
      <c r="E104" s="119" t="str">
        <f t="shared" si="7"/>
        <v>korte baan;100;rugslag;vrouwen;oud0,000887037037037037</v>
      </c>
      <c r="F104" s="36" t="s">
        <v>8</v>
      </c>
      <c r="G104" s="113" t="s">
        <v>57</v>
      </c>
      <c r="H104" s="57">
        <v>100</v>
      </c>
      <c r="I104" s="36" t="s">
        <v>13</v>
      </c>
      <c r="J104" s="57" t="s">
        <v>451</v>
      </c>
      <c r="K104" s="57">
        <v>2003</v>
      </c>
      <c r="L104" s="114" t="s">
        <v>51</v>
      </c>
      <c r="M104" s="109">
        <v>8.870370370370372E-4</v>
      </c>
      <c r="N104" s="43" t="s">
        <v>31</v>
      </c>
      <c r="O104" s="113">
        <v>43744</v>
      </c>
      <c r="P104" s="43" t="s">
        <v>349</v>
      </c>
      <c r="Q104" s="57" t="s">
        <v>53</v>
      </c>
    </row>
    <row r="105" spans="1:17" hidden="1" x14ac:dyDescent="0.55000000000000004">
      <c r="A105" s="117" t="e">
        <f>VLOOKUP(B105,verwijzingen!$A$5:$B$123,2,FALSE)&amp;L105</f>
        <v>#N/A</v>
      </c>
      <c r="B105" s="119" t="str">
        <f t="shared" si="5"/>
        <v>korte baan;50;schoolslag;vrouwen;oud</v>
      </c>
      <c r="C105" s="119" t="str">
        <f t="shared" si="6"/>
        <v>korte baan;50;schoolslag;vrouwen</v>
      </c>
      <c r="D105" s="119" t="str">
        <f t="shared" si="4"/>
        <v>korte baan;50;schoolslag;vrouwen0,000503009259259259</v>
      </c>
      <c r="E105" s="119" t="str">
        <f t="shared" si="7"/>
        <v>korte baan;50;schoolslag;vrouwen;oud0,000503009259259259</v>
      </c>
      <c r="F105" s="36" t="s">
        <v>8</v>
      </c>
      <c r="G105" s="113" t="s">
        <v>57</v>
      </c>
      <c r="H105" s="57">
        <v>50</v>
      </c>
      <c r="I105" s="36" t="s">
        <v>14</v>
      </c>
      <c r="J105" s="57" t="s">
        <v>451</v>
      </c>
      <c r="K105" s="57">
        <v>2003</v>
      </c>
      <c r="L105" s="114" t="s">
        <v>51</v>
      </c>
      <c r="M105" s="109">
        <v>5.0300925925925936E-4</v>
      </c>
      <c r="N105" s="43" t="s">
        <v>31</v>
      </c>
      <c r="O105" s="113">
        <v>43744</v>
      </c>
      <c r="P105" s="43" t="s">
        <v>349</v>
      </c>
      <c r="Q105" s="57" t="s">
        <v>53</v>
      </c>
    </row>
    <row r="106" spans="1:17" hidden="1" x14ac:dyDescent="0.55000000000000004">
      <c r="A106" s="117" t="e">
        <f>VLOOKUP(B106,verwijzingen!$A$5:$B$123,2,FALSE)&amp;L106</f>
        <v>#N/A</v>
      </c>
      <c r="B106" s="119" t="str">
        <f t="shared" si="5"/>
        <v>korte baan;100;schoolslag;vrouwen;oud</v>
      </c>
      <c r="C106" s="119" t="str">
        <f t="shared" si="6"/>
        <v>korte baan;100;schoolslag;vrouwen</v>
      </c>
      <c r="D106" s="119" t="str">
        <f t="shared" si="4"/>
        <v>korte baan;100;schoolslag;vrouwen0,00111851851851852</v>
      </c>
      <c r="E106" s="119" t="str">
        <f t="shared" si="7"/>
        <v>korte baan;100;schoolslag;vrouwen;oud0,00111851851851852</v>
      </c>
      <c r="F106" s="36" t="s">
        <v>8</v>
      </c>
      <c r="G106" s="113" t="s">
        <v>57</v>
      </c>
      <c r="H106" s="57">
        <v>100</v>
      </c>
      <c r="I106" s="36" t="s">
        <v>14</v>
      </c>
      <c r="J106" s="57" t="s">
        <v>451</v>
      </c>
      <c r="K106" s="57">
        <v>2003</v>
      </c>
      <c r="L106" s="114" t="s">
        <v>51</v>
      </c>
      <c r="M106" s="109">
        <v>1.1185185185185185E-3</v>
      </c>
      <c r="N106" s="43" t="s">
        <v>31</v>
      </c>
      <c r="O106" s="113">
        <v>43744</v>
      </c>
      <c r="P106" s="43" t="s">
        <v>349</v>
      </c>
      <c r="Q106" s="57" t="s">
        <v>53</v>
      </c>
    </row>
    <row r="107" spans="1:17" hidden="1" x14ac:dyDescent="0.55000000000000004">
      <c r="A107" s="117" t="e">
        <f>VLOOKUP(B107,verwijzingen!$A$5:$B$152,2,FALSE)&amp;L107</f>
        <v>#N/A</v>
      </c>
      <c r="B107" s="119" t="str">
        <f t="shared" si="5"/>
        <v>korte baan;200;schoolslag;vrouwen;oud</v>
      </c>
      <c r="C107" s="119" t="str">
        <f t="shared" si="6"/>
        <v>korte baan;200;schoolslag;vrouwen</v>
      </c>
      <c r="D107" s="119" t="str">
        <f t="shared" si="4"/>
        <v>korte baan;200;schoolslag;vrouwen0,00235821759259259</v>
      </c>
      <c r="E107" s="119" t="str">
        <f t="shared" si="7"/>
        <v>korte baan;200;schoolslag;vrouwen;oud0,00235821759259259</v>
      </c>
      <c r="F107" s="36" t="s">
        <v>8</v>
      </c>
      <c r="G107" s="113" t="s">
        <v>57</v>
      </c>
      <c r="H107" s="57">
        <v>200</v>
      </c>
      <c r="I107" s="36" t="s">
        <v>14</v>
      </c>
      <c r="J107" s="57" t="s">
        <v>451</v>
      </c>
      <c r="K107" s="57">
        <v>2003</v>
      </c>
      <c r="L107" s="114" t="s">
        <v>51</v>
      </c>
      <c r="M107" s="109">
        <v>2.3582175925925927E-3</v>
      </c>
      <c r="N107" s="43" t="s">
        <v>31</v>
      </c>
      <c r="O107" s="113">
        <v>43744</v>
      </c>
      <c r="P107" s="43" t="s">
        <v>349</v>
      </c>
      <c r="Q107" s="57" t="s">
        <v>53</v>
      </c>
    </row>
    <row r="108" spans="1:17" hidden="1" x14ac:dyDescent="0.55000000000000004">
      <c r="A108" s="117" t="e">
        <f>VLOOKUP(B108,verwijzingen!$A$5:$B$123,2,FALSE)&amp;L108</f>
        <v>#N/A</v>
      </c>
      <c r="B108" s="119" t="str">
        <f t="shared" si="5"/>
        <v>korte baan;200;rugslag;mannen;oud</v>
      </c>
      <c r="C108" s="119" t="str">
        <f t="shared" si="6"/>
        <v>korte baan;200;rugslag;mannen</v>
      </c>
      <c r="D108" s="119" t="str">
        <f t="shared" si="4"/>
        <v>korte baan;200;rugslag;mannen0,00192569444444444</v>
      </c>
      <c r="E108" s="119" t="str">
        <f t="shared" si="7"/>
        <v>korte baan;200;rugslag;mannen;oud0,00192569444444444</v>
      </c>
      <c r="F108" s="36" t="s">
        <v>8</v>
      </c>
      <c r="G108" s="113" t="s">
        <v>57</v>
      </c>
      <c r="H108" s="57">
        <v>200</v>
      </c>
      <c r="I108" s="36" t="s">
        <v>13</v>
      </c>
      <c r="J108" s="57" t="s">
        <v>450</v>
      </c>
      <c r="K108" s="57">
        <v>2007</v>
      </c>
      <c r="L108" s="114" t="s">
        <v>47</v>
      </c>
      <c r="M108" s="109">
        <v>1.9256944444444445E-3</v>
      </c>
      <c r="N108" s="43" t="s">
        <v>22</v>
      </c>
      <c r="O108" s="113">
        <v>43744</v>
      </c>
      <c r="P108" s="43" t="s">
        <v>349</v>
      </c>
      <c r="Q108" s="57" t="s">
        <v>53</v>
      </c>
    </row>
    <row r="109" spans="1:17" hidden="1" x14ac:dyDescent="0.55000000000000004">
      <c r="A109" s="117" t="e">
        <f>VLOOKUP(B109,verwijzingen!$A$5:$B$123,2,FALSE)&amp;L109</f>
        <v>#N/A</v>
      </c>
      <c r="B109" s="119" t="str">
        <f t="shared" si="5"/>
        <v>korte baan;100;vlinderslag;mannen;oud</v>
      </c>
      <c r="C109" s="119" t="str">
        <f t="shared" si="6"/>
        <v>korte baan;100;vlinderslag;mannen</v>
      </c>
      <c r="D109" s="119" t="str">
        <f t="shared" si="4"/>
        <v>korte baan;100;vlinderslag;mannen0,0010375</v>
      </c>
      <c r="E109" s="119" t="str">
        <f t="shared" si="7"/>
        <v>korte baan;100;vlinderslag;mannen;oud0,0010375</v>
      </c>
      <c r="F109" s="36" t="s">
        <v>8</v>
      </c>
      <c r="G109" s="113" t="s">
        <v>57</v>
      </c>
      <c r="H109" s="57">
        <v>100</v>
      </c>
      <c r="I109" s="36" t="s">
        <v>15</v>
      </c>
      <c r="J109" s="57" t="s">
        <v>450</v>
      </c>
      <c r="K109" s="57">
        <v>2007</v>
      </c>
      <c r="L109" s="114" t="s">
        <v>47</v>
      </c>
      <c r="M109" s="109">
        <v>1.0375E-3</v>
      </c>
      <c r="N109" s="43" t="s">
        <v>22</v>
      </c>
      <c r="O109" s="113">
        <v>43744</v>
      </c>
      <c r="P109" s="43" t="s">
        <v>349</v>
      </c>
      <c r="Q109" s="57" t="s">
        <v>53</v>
      </c>
    </row>
    <row r="110" spans="1:17" hidden="1" x14ac:dyDescent="0.55000000000000004">
      <c r="A110" s="117" t="e">
        <f>VLOOKUP(B110,verwijzingen!$A$5:$B$123,2,FALSE)&amp;L110</f>
        <v>#N/A</v>
      </c>
      <c r="B110" s="119" t="str">
        <f t="shared" si="5"/>
        <v>korte baan;50;rugslag;mannen;oud</v>
      </c>
      <c r="C110" s="119" t="str">
        <f t="shared" si="6"/>
        <v>korte baan;50;rugslag;mannen</v>
      </c>
      <c r="D110" s="119" t="str">
        <f t="shared" si="4"/>
        <v>korte baan;50;rugslag;mannen0,000363194444444444</v>
      </c>
      <c r="E110" s="119" t="str">
        <f t="shared" si="7"/>
        <v>korte baan;50;rugslag;mannen;oud0,000363194444444444</v>
      </c>
      <c r="F110" s="36" t="s">
        <v>8</v>
      </c>
      <c r="G110" s="113" t="s">
        <v>57</v>
      </c>
      <c r="H110" s="57">
        <v>50</v>
      </c>
      <c r="I110" s="36" t="s">
        <v>13</v>
      </c>
      <c r="J110" s="57" t="s">
        <v>450</v>
      </c>
      <c r="K110" s="57">
        <v>2006</v>
      </c>
      <c r="L110" s="114" t="s">
        <v>48</v>
      </c>
      <c r="M110" s="109">
        <v>3.6319444444444447E-4</v>
      </c>
      <c r="N110" s="43" t="s">
        <v>21</v>
      </c>
      <c r="O110" s="113">
        <v>43744</v>
      </c>
      <c r="P110" s="43" t="s">
        <v>349</v>
      </c>
      <c r="Q110" s="57" t="s">
        <v>53</v>
      </c>
    </row>
    <row r="111" spans="1:17" hidden="1" x14ac:dyDescent="0.55000000000000004">
      <c r="A111" s="117" t="e">
        <f>VLOOKUP(B111,verwijzingen!$A$5:$B$123,2,FALSE)&amp;L111</f>
        <v>#N/A</v>
      </c>
      <c r="B111" s="119" t="str">
        <f t="shared" si="5"/>
        <v>korte baan;100;rugslag;mannen;oud</v>
      </c>
      <c r="C111" s="119" t="str">
        <f t="shared" si="6"/>
        <v>korte baan;100;rugslag;mannen</v>
      </c>
      <c r="D111" s="119" t="str">
        <f t="shared" si="4"/>
        <v>korte baan;100;rugslag;mannen0,000748032407407407</v>
      </c>
      <c r="E111" s="119" t="str">
        <f t="shared" si="7"/>
        <v>korte baan;100;rugslag;mannen;oud0,000748032407407407</v>
      </c>
      <c r="F111" s="36" t="s">
        <v>8</v>
      </c>
      <c r="G111" s="113" t="s">
        <v>57</v>
      </c>
      <c r="H111" s="57">
        <v>100</v>
      </c>
      <c r="I111" s="36" t="s">
        <v>13</v>
      </c>
      <c r="J111" s="57" t="s">
        <v>450</v>
      </c>
      <c r="K111" s="57">
        <v>2006</v>
      </c>
      <c r="L111" s="114" t="s">
        <v>48</v>
      </c>
      <c r="M111" s="109">
        <v>7.4803240740740733E-4</v>
      </c>
      <c r="N111" s="43" t="s">
        <v>21</v>
      </c>
      <c r="O111" s="113">
        <v>43744</v>
      </c>
      <c r="P111" s="43" t="s">
        <v>349</v>
      </c>
      <c r="Q111" s="57" t="s">
        <v>53</v>
      </c>
    </row>
    <row r="112" spans="1:17" hidden="1" x14ac:dyDescent="0.55000000000000004">
      <c r="A112" s="117" t="e">
        <f>VLOOKUP(B112,verwijzingen!$A$5:$B$123,2,FALSE)&amp;L112</f>
        <v>#N/A</v>
      </c>
      <c r="B112" s="119" t="str">
        <f t="shared" si="5"/>
        <v>korte baan;200;rugslag;mannen;oud</v>
      </c>
      <c r="C112" s="119" t="str">
        <f t="shared" si="6"/>
        <v>korte baan;200;rugslag;mannen</v>
      </c>
      <c r="D112" s="119" t="str">
        <f t="shared" si="4"/>
        <v>korte baan;200;rugslag;mannen0,00162962962962963</v>
      </c>
      <c r="E112" s="119" t="str">
        <f t="shared" si="7"/>
        <v>korte baan;200;rugslag;mannen;oud0,00162962962962963</v>
      </c>
      <c r="F112" s="36" t="s">
        <v>8</v>
      </c>
      <c r="G112" s="113" t="s">
        <v>57</v>
      </c>
      <c r="H112" s="57">
        <v>200</v>
      </c>
      <c r="I112" s="36" t="s">
        <v>13</v>
      </c>
      <c r="J112" s="57" t="s">
        <v>450</v>
      </c>
      <c r="K112" s="57">
        <v>2006</v>
      </c>
      <c r="L112" s="114" t="s">
        <v>48</v>
      </c>
      <c r="M112" s="109">
        <v>1.6296296296296295E-3</v>
      </c>
      <c r="N112" s="43" t="s">
        <v>21</v>
      </c>
      <c r="O112" s="113">
        <v>43744</v>
      </c>
      <c r="P112" s="43" t="s">
        <v>349</v>
      </c>
      <c r="Q112" s="57" t="s">
        <v>53</v>
      </c>
    </row>
    <row r="113" spans="1:17" hidden="1" x14ac:dyDescent="0.55000000000000004">
      <c r="A113" s="117" t="e">
        <f>VLOOKUP(B113,verwijzingen!$A$5:$B$123,2,FALSE)&amp;L113</f>
        <v>#N/A</v>
      </c>
      <c r="B113" s="119" t="str">
        <f t="shared" si="5"/>
        <v>korte baan;50;vlinderslag;mannen;oud</v>
      </c>
      <c r="C113" s="119" t="str">
        <f t="shared" si="6"/>
        <v>korte baan;50;vlinderslag;mannen</v>
      </c>
      <c r="D113" s="119" t="str">
        <f t="shared" si="4"/>
        <v>korte baan;50;vlinderslag;mannen0,00038587962962963</v>
      </c>
      <c r="E113" s="119" t="str">
        <f t="shared" si="7"/>
        <v>korte baan;50;vlinderslag;mannen;oud0,00038587962962963</v>
      </c>
      <c r="F113" s="36" t="s">
        <v>8</v>
      </c>
      <c r="G113" s="113" t="s">
        <v>57</v>
      </c>
      <c r="H113" s="57">
        <v>50</v>
      </c>
      <c r="I113" s="36" t="s">
        <v>15</v>
      </c>
      <c r="J113" s="57" t="s">
        <v>450</v>
      </c>
      <c r="K113" s="57">
        <v>2006</v>
      </c>
      <c r="L113" s="114" t="s">
        <v>48</v>
      </c>
      <c r="M113" s="109">
        <v>3.8587962962962968E-4</v>
      </c>
      <c r="N113" s="43" t="s">
        <v>21</v>
      </c>
      <c r="O113" s="113">
        <v>43744</v>
      </c>
      <c r="P113" s="43" t="s">
        <v>349</v>
      </c>
      <c r="Q113" s="57" t="s">
        <v>53</v>
      </c>
    </row>
    <row r="114" spans="1:17" hidden="1" x14ac:dyDescent="0.55000000000000004">
      <c r="A114" s="117" t="e">
        <f>VLOOKUP(B114,verwijzingen!$A$5:$B$123,2,FALSE)&amp;L114</f>
        <v>#N/A</v>
      </c>
      <c r="B114" s="119" t="str">
        <f t="shared" si="5"/>
        <v>korte baan;100;vlinderslag;mannen;oud</v>
      </c>
      <c r="C114" s="119" t="str">
        <f t="shared" si="6"/>
        <v>korte baan;100;vlinderslag;mannen</v>
      </c>
      <c r="D114" s="119" t="str">
        <f t="shared" si="4"/>
        <v>korte baan;100;vlinderslag;mannen0,000817708333333333</v>
      </c>
      <c r="E114" s="119" t="str">
        <f t="shared" si="7"/>
        <v>korte baan;100;vlinderslag;mannen;oud0,000817708333333333</v>
      </c>
      <c r="F114" s="36" t="s">
        <v>8</v>
      </c>
      <c r="G114" s="113" t="s">
        <v>57</v>
      </c>
      <c r="H114" s="57">
        <v>100</v>
      </c>
      <c r="I114" s="36" t="s">
        <v>15</v>
      </c>
      <c r="J114" s="57" t="s">
        <v>450</v>
      </c>
      <c r="K114" s="57">
        <v>2006</v>
      </c>
      <c r="L114" s="114" t="s">
        <v>48</v>
      </c>
      <c r="M114" s="109">
        <v>8.1770833333333337E-4</v>
      </c>
      <c r="N114" s="43" t="s">
        <v>21</v>
      </c>
      <c r="O114" s="113">
        <v>43744</v>
      </c>
      <c r="P114" s="43" t="s">
        <v>349</v>
      </c>
      <c r="Q114" s="57" t="s">
        <v>53</v>
      </c>
    </row>
    <row r="115" spans="1:17" hidden="1" x14ac:dyDescent="0.55000000000000004">
      <c r="A115" s="117" t="e">
        <f>VLOOKUP(B115,verwijzingen!$A$5:$B$123,2,FALSE)&amp;L115</f>
        <v>#N/A</v>
      </c>
      <c r="B115" s="119" t="str">
        <f t="shared" si="5"/>
        <v>korte baan;200;vrije slag;mannen;oud</v>
      </c>
      <c r="C115" s="119" t="str">
        <f t="shared" si="6"/>
        <v>korte baan;200;vrije slag;mannen</v>
      </c>
      <c r="D115" s="119" t="str">
        <f t="shared" si="4"/>
        <v>korte baan;200;vrije slag;mannen0,00166238425925926</v>
      </c>
      <c r="E115" s="119" t="str">
        <f t="shared" si="7"/>
        <v>korte baan;200;vrije slag;mannen;oud0,00166238425925926</v>
      </c>
      <c r="F115" s="36" t="s">
        <v>8</v>
      </c>
      <c r="G115" s="113" t="s">
        <v>57</v>
      </c>
      <c r="H115" s="57">
        <v>200</v>
      </c>
      <c r="I115" s="36" t="s">
        <v>12</v>
      </c>
      <c r="J115" s="57" t="s">
        <v>450</v>
      </c>
      <c r="K115" s="57">
        <v>2005</v>
      </c>
      <c r="L115" s="114" t="s">
        <v>49</v>
      </c>
      <c r="M115" s="109">
        <v>1.6623842592592593E-3</v>
      </c>
      <c r="N115" s="43" t="s">
        <v>32</v>
      </c>
      <c r="O115" s="113">
        <v>43744</v>
      </c>
      <c r="P115" s="43" t="s">
        <v>349</v>
      </c>
      <c r="Q115" s="57" t="s">
        <v>53</v>
      </c>
    </row>
    <row r="116" spans="1:17" hidden="1" x14ac:dyDescent="0.55000000000000004">
      <c r="A116" s="117" t="e">
        <f>VLOOKUP(B116,verwijzingen!$A$5:$B$152,2,FALSE)&amp;L116</f>
        <v>#N/A</v>
      </c>
      <c r="B116" s="119" t="str">
        <f t="shared" si="5"/>
        <v>korte baan;50;rugslag;mannen;oud</v>
      </c>
      <c r="C116" s="119" t="str">
        <f t="shared" si="6"/>
        <v>korte baan;50;rugslag;mannen</v>
      </c>
      <c r="D116" s="119" t="str">
        <f t="shared" si="4"/>
        <v>korte baan;50;rugslag;mannen0,000350462962962963</v>
      </c>
      <c r="E116" s="119" t="str">
        <f t="shared" si="7"/>
        <v>korte baan;50;rugslag;mannen;oud0,000350462962962963</v>
      </c>
      <c r="F116" s="36" t="s">
        <v>8</v>
      </c>
      <c r="G116" s="113" t="s">
        <v>57</v>
      </c>
      <c r="H116" s="57">
        <v>50</v>
      </c>
      <c r="I116" s="36" t="s">
        <v>13</v>
      </c>
      <c r="J116" s="57" t="s">
        <v>450</v>
      </c>
      <c r="K116" s="57">
        <v>2003</v>
      </c>
      <c r="L116" s="114" t="s">
        <v>51</v>
      </c>
      <c r="M116" s="109">
        <v>3.5046296296296301E-4</v>
      </c>
      <c r="N116" s="43" t="s">
        <v>20</v>
      </c>
      <c r="O116" s="113">
        <v>43744</v>
      </c>
      <c r="P116" s="43" t="s">
        <v>349</v>
      </c>
      <c r="Q116" s="57" t="s">
        <v>53</v>
      </c>
    </row>
    <row r="117" spans="1:17" hidden="1" x14ac:dyDescent="0.55000000000000004">
      <c r="A117" s="117" t="e">
        <f>VLOOKUP(B117,verwijzingen!$A$5:$B$123,2,FALSE)&amp;L117</f>
        <v>#N/A</v>
      </c>
      <c r="B117" s="119" t="str">
        <f t="shared" si="5"/>
        <v>korte baan;100;rugslag;mannen;oud</v>
      </c>
      <c r="C117" s="119" t="str">
        <f t="shared" si="6"/>
        <v>korte baan;100;rugslag;mannen</v>
      </c>
      <c r="D117" s="119" t="str">
        <f t="shared" si="4"/>
        <v>korte baan;100;rugslag;mannen0,000762615740740741</v>
      </c>
      <c r="E117" s="119" t="str">
        <f t="shared" si="7"/>
        <v>korte baan;100;rugslag;mannen;oud0,000762615740740741</v>
      </c>
      <c r="F117" s="36" t="s">
        <v>8</v>
      </c>
      <c r="G117" s="113" t="s">
        <v>57</v>
      </c>
      <c r="H117" s="57">
        <v>100</v>
      </c>
      <c r="I117" s="36" t="s">
        <v>13</v>
      </c>
      <c r="J117" s="57" t="s">
        <v>450</v>
      </c>
      <c r="K117" s="57">
        <v>2003</v>
      </c>
      <c r="L117" s="114" t="s">
        <v>51</v>
      </c>
      <c r="M117" s="109">
        <v>7.6261574074074079E-4</v>
      </c>
      <c r="N117" s="43" t="s">
        <v>20</v>
      </c>
      <c r="O117" s="113">
        <v>43744</v>
      </c>
      <c r="P117" s="43" t="s">
        <v>349</v>
      </c>
      <c r="Q117" s="57" t="s">
        <v>53</v>
      </c>
    </row>
    <row r="118" spans="1:17" hidden="1" x14ac:dyDescent="0.55000000000000004">
      <c r="A118" s="117" t="e">
        <f>VLOOKUP(B118,verwijzingen!$A$5:$B$123,2,FALSE)&amp;L118</f>
        <v>#N/A</v>
      </c>
      <c r="B118" s="119" t="str">
        <f t="shared" si="5"/>
        <v>korte baan;50;schoolslag;mannen;oud</v>
      </c>
      <c r="C118" s="119" t="str">
        <f t="shared" si="6"/>
        <v>korte baan;50;schoolslag;mannen</v>
      </c>
      <c r="D118" s="119" t="str">
        <f t="shared" si="4"/>
        <v>korte baan;50;schoolslag;mannen0,000441550925925926</v>
      </c>
      <c r="E118" s="119" t="str">
        <f t="shared" si="7"/>
        <v>korte baan;50;schoolslag;mannen;oud0,000441550925925926</v>
      </c>
      <c r="F118" s="36" t="s">
        <v>8</v>
      </c>
      <c r="G118" s="113" t="s">
        <v>57</v>
      </c>
      <c r="H118" s="57">
        <v>50</v>
      </c>
      <c r="I118" s="36" t="s">
        <v>14</v>
      </c>
      <c r="J118" s="57" t="s">
        <v>450</v>
      </c>
      <c r="K118" s="57">
        <v>2003</v>
      </c>
      <c r="L118" s="114" t="s">
        <v>51</v>
      </c>
      <c r="M118" s="109">
        <v>4.4155092592592596E-4</v>
      </c>
      <c r="N118" s="43" t="s">
        <v>33</v>
      </c>
      <c r="O118" s="113">
        <v>43744</v>
      </c>
      <c r="P118" s="43" t="s">
        <v>349</v>
      </c>
      <c r="Q118" s="57" t="s">
        <v>53</v>
      </c>
    </row>
    <row r="119" spans="1:17" hidden="1" x14ac:dyDescent="0.55000000000000004">
      <c r="A119" s="117" t="e">
        <f>VLOOKUP(B119,verwijzingen!$A$5:$B$123,2,FALSE)&amp;L119</f>
        <v>#N/A</v>
      </c>
      <c r="B119" s="119" t="str">
        <f t="shared" si="5"/>
        <v>korte baan;100;schoolslag;mannen;oud</v>
      </c>
      <c r="C119" s="119" t="str">
        <f t="shared" si="6"/>
        <v>korte baan;100;schoolslag;mannen</v>
      </c>
      <c r="D119" s="119" t="str">
        <f t="shared" si="4"/>
        <v>korte baan;100;schoolslag;mannen0,000977893518518518</v>
      </c>
      <c r="E119" s="119" t="str">
        <f t="shared" si="7"/>
        <v>korte baan;100;schoolslag;mannen;oud0,000977893518518518</v>
      </c>
      <c r="F119" s="36" t="s">
        <v>8</v>
      </c>
      <c r="G119" s="113" t="s">
        <v>57</v>
      </c>
      <c r="H119" s="57">
        <v>100</v>
      </c>
      <c r="I119" s="36" t="s">
        <v>14</v>
      </c>
      <c r="J119" s="57" t="s">
        <v>450</v>
      </c>
      <c r="K119" s="57">
        <v>2003</v>
      </c>
      <c r="L119" s="114" t="s">
        <v>51</v>
      </c>
      <c r="M119" s="109">
        <v>9.7789351851851835E-4</v>
      </c>
      <c r="N119" s="43" t="s">
        <v>33</v>
      </c>
      <c r="O119" s="113">
        <v>43744</v>
      </c>
      <c r="P119" s="43" t="s">
        <v>349</v>
      </c>
      <c r="Q119" s="57" t="s">
        <v>53</v>
      </c>
    </row>
    <row r="120" spans="1:17" x14ac:dyDescent="0.55000000000000004">
      <c r="A120" s="117" t="str">
        <f>VLOOKUP(B120,verwijzingen!$A$5:$B$152,2,FALSE)&amp;L120</f>
        <v>kbhsc20016 jaar</v>
      </c>
      <c r="B120" s="119" t="str">
        <f t="shared" si="5"/>
        <v>korte baan;200;schoolslag;mannen;record</v>
      </c>
      <c r="C120" s="119" t="str">
        <f t="shared" si="6"/>
        <v>korte baan;200;schoolslag;mannen</v>
      </c>
      <c r="D120" s="119" t="str">
        <f t="shared" si="4"/>
        <v>korte baan;200;schoolslag;mannen0,00207650462962963</v>
      </c>
      <c r="E120" s="119" t="str">
        <f t="shared" si="7"/>
        <v>korte baan;200;schoolslag;mannen;record0,00207650462962963</v>
      </c>
      <c r="F120" s="36" t="s">
        <v>8</v>
      </c>
      <c r="G120" s="113" t="s">
        <v>57</v>
      </c>
      <c r="H120" s="57">
        <v>200</v>
      </c>
      <c r="I120" s="36" t="s">
        <v>14</v>
      </c>
      <c r="J120" s="57" t="s">
        <v>450</v>
      </c>
      <c r="K120" s="57">
        <v>2003</v>
      </c>
      <c r="L120" s="114" t="s">
        <v>51</v>
      </c>
      <c r="M120" s="109">
        <v>2.0765046296296295E-3</v>
      </c>
      <c r="N120" s="43" t="s">
        <v>20</v>
      </c>
      <c r="O120" s="113">
        <v>43744</v>
      </c>
      <c r="P120" s="43" t="s">
        <v>349</v>
      </c>
      <c r="Q120" s="57" t="s">
        <v>38</v>
      </c>
    </row>
    <row r="121" spans="1:17" hidden="1" x14ac:dyDescent="0.55000000000000004">
      <c r="A121" s="117" t="e">
        <f>VLOOKUP(B121,verwijzingen!$A$5:$B$123,2,FALSE)&amp;L121</f>
        <v>#N/A</v>
      </c>
      <c r="B121" s="119" t="str">
        <f t="shared" si="5"/>
        <v>korte baan;50;schoolslag;vrouwen;oud</v>
      </c>
      <c r="C121" s="119" t="str">
        <f t="shared" si="6"/>
        <v>korte baan;50;schoolslag;vrouwen</v>
      </c>
      <c r="D121" s="119" t="str">
        <f t="shared" si="4"/>
        <v>korte baan;50;schoolslag;vrouwen0,000517824074074074</v>
      </c>
      <c r="E121" s="119" t="str">
        <f t="shared" si="7"/>
        <v>korte baan;50;schoolslag;vrouwen;oud0,000517824074074074</v>
      </c>
      <c r="F121" s="36" t="s">
        <v>8</v>
      </c>
      <c r="G121" s="113" t="s">
        <v>57</v>
      </c>
      <c r="H121" s="57">
        <v>50</v>
      </c>
      <c r="I121" s="36" t="s">
        <v>14</v>
      </c>
      <c r="J121" s="57" t="s">
        <v>451</v>
      </c>
      <c r="K121" s="57">
        <v>2002</v>
      </c>
      <c r="L121" s="114" t="s">
        <v>52</v>
      </c>
      <c r="M121" s="109">
        <v>5.1782407407407409E-4</v>
      </c>
      <c r="N121" s="43" t="s">
        <v>24</v>
      </c>
      <c r="O121" s="113">
        <v>43744</v>
      </c>
      <c r="P121" s="43" t="s">
        <v>349</v>
      </c>
      <c r="Q121" s="57" t="s">
        <v>53</v>
      </c>
    </row>
    <row r="122" spans="1:17" hidden="1" x14ac:dyDescent="0.55000000000000004">
      <c r="A122" s="117" t="e">
        <f>VLOOKUP(B122,verwijzingen!$A$5:$B$123,2,FALSE)&amp;L122</f>
        <v>#N/A</v>
      </c>
      <c r="B122" s="119" t="str">
        <f t="shared" si="5"/>
        <v>korte baan;100;schoolslag;vrouwen;oud</v>
      </c>
      <c r="C122" s="119" t="str">
        <f t="shared" si="6"/>
        <v>korte baan;100;schoolslag;vrouwen</v>
      </c>
      <c r="D122" s="119" t="str">
        <f t="shared" si="4"/>
        <v>korte baan;100;schoolslag;vrouwen0,00109907407407407</v>
      </c>
      <c r="E122" s="119" t="str">
        <f t="shared" si="7"/>
        <v>korte baan;100;schoolslag;vrouwen;oud0,00109907407407407</v>
      </c>
      <c r="F122" s="36" t="s">
        <v>8</v>
      </c>
      <c r="G122" s="113" t="s">
        <v>57</v>
      </c>
      <c r="H122" s="57">
        <v>100</v>
      </c>
      <c r="I122" s="36" t="s">
        <v>14</v>
      </c>
      <c r="J122" s="57" t="s">
        <v>451</v>
      </c>
      <c r="K122" s="57">
        <v>2002</v>
      </c>
      <c r="L122" s="114" t="s">
        <v>52</v>
      </c>
      <c r="M122" s="109">
        <v>1.0990740740740741E-3</v>
      </c>
      <c r="N122" s="43" t="s">
        <v>24</v>
      </c>
      <c r="O122" s="113">
        <v>43744</v>
      </c>
      <c r="P122" s="43" t="s">
        <v>349</v>
      </c>
      <c r="Q122" s="57" t="s">
        <v>53</v>
      </c>
    </row>
    <row r="123" spans="1:17" hidden="1" x14ac:dyDescent="0.55000000000000004">
      <c r="A123" s="117" t="e">
        <f>VLOOKUP(B123,verwijzingen!$A$5:$B$152,2,FALSE)&amp;L123</f>
        <v>#N/A</v>
      </c>
      <c r="B123" s="119" t="str">
        <f t="shared" si="5"/>
        <v>korte baan;100;wisselslag;vrouwen;oud</v>
      </c>
      <c r="C123" s="119" t="str">
        <f t="shared" si="6"/>
        <v>korte baan;100;wisselslag;vrouwen</v>
      </c>
      <c r="D123" s="119" t="str">
        <f t="shared" si="4"/>
        <v>korte baan;100;wisselslag;vrouwen0,000911226851851852</v>
      </c>
      <c r="E123" s="119" t="str">
        <f t="shared" si="7"/>
        <v>korte baan;100;wisselslag;vrouwen;oud0,000911226851851852</v>
      </c>
      <c r="F123" s="36" t="s">
        <v>8</v>
      </c>
      <c r="G123" s="113" t="s">
        <v>57</v>
      </c>
      <c r="H123" s="57">
        <v>100</v>
      </c>
      <c r="I123" s="36" t="s">
        <v>17</v>
      </c>
      <c r="J123" s="57" t="s">
        <v>451</v>
      </c>
      <c r="K123" s="57">
        <v>2002</v>
      </c>
      <c r="L123" s="114" t="s">
        <v>52</v>
      </c>
      <c r="M123" s="109">
        <v>9.1122685185185187E-4</v>
      </c>
      <c r="N123" s="43" t="s">
        <v>24</v>
      </c>
      <c r="O123" s="113">
        <v>43744</v>
      </c>
      <c r="P123" s="43" t="s">
        <v>349</v>
      </c>
      <c r="Q123" s="57" t="s">
        <v>53</v>
      </c>
    </row>
    <row r="124" spans="1:17" hidden="1" x14ac:dyDescent="0.55000000000000004">
      <c r="A124" s="117" t="e">
        <f>VLOOKUP(B124,verwijzingen!$A$5:$B$152,2,FALSE)&amp;L124</f>
        <v>#N/A</v>
      </c>
      <c r="B124" s="119" t="str">
        <f t="shared" si="5"/>
        <v>korte baan;50;rugslag;mannen;oud</v>
      </c>
      <c r="C124" s="119" t="str">
        <f t="shared" si="6"/>
        <v>korte baan;50;rugslag;mannen</v>
      </c>
      <c r="D124" s="119" t="str">
        <f t="shared" si="4"/>
        <v>korte baan;50;rugslag;mannen0,000371875</v>
      </c>
      <c r="E124" s="119" t="str">
        <f t="shared" si="7"/>
        <v>korte baan;50;rugslag;mannen;oud0,000371875</v>
      </c>
      <c r="F124" s="36" t="s">
        <v>8</v>
      </c>
      <c r="G124" s="113" t="s">
        <v>57</v>
      </c>
      <c r="H124" s="57">
        <v>50</v>
      </c>
      <c r="I124" s="36" t="s">
        <v>13</v>
      </c>
      <c r="J124" s="57" t="s">
        <v>450</v>
      </c>
      <c r="K124" s="57">
        <v>2001</v>
      </c>
      <c r="L124" s="114" t="s">
        <v>251</v>
      </c>
      <c r="M124" s="109">
        <v>3.7187500000000003E-4</v>
      </c>
      <c r="N124" s="43" t="s">
        <v>29</v>
      </c>
      <c r="O124" s="113">
        <v>43744</v>
      </c>
      <c r="P124" s="43" t="s">
        <v>349</v>
      </c>
      <c r="Q124" s="57" t="s">
        <v>53</v>
      </c>
    </row>
    <row r="125" spans="1:17" hidden="1" x14ac:dyDescent="0.55000000000000004">
      <c r="A125" s="117" t="e">
        <f>VLOOKUP(B125,verwijzingen!$A$5:$B$123,2,FALSE)&amp;L125</f>
        <v>#N/A</v>
      </c>
      <c r="B125" s="119" t="str">
        <f t="shared" si="5"/>
        <v>korte baan;50;schoolslag;mannen;oud</v>
      </c>
      <c r="C125" s="119" t="str">
        <f t="shared" si="6"/>
        <v>korte baan;50;schoolslag;mannen</v>
      </c>
      <c r="D125" s="119" t="str">
        <f t="shared" si="4"/>
        <v>korte baan;50;schoolslag;mannen0,000418518518518518</v>
      </c>
      <c r="E125" s="119" t="str">
        <f t="shared" si="7"/>
        <v>korte baan;50;schoolslag;mannen;oud0,000418518518518518</v>
      </c>
      <c r="F125" s="36" t="s">
        <v>8</v>
      </c>
      <c r="G125" s="113" t="s">
        <v>57</v>
      </c>
      <c r="H125" s="57">
        <v>50</v>
      </c>
      <c r="I125" s="36" t="s">
        <v>14</v>
      </c>
      <c r="J125" s="57" t="s">
        <v>450</v>
      </c>
      <c r="K125" s="57">
        <v>2001</v>
      </c>
      <c r="L125" s="114" t="s">
        <v>251</v>
      </c>
      <c r="M125" s="109">
        <v>4.1851851851851843E-4</v>
      </c>
      <c r="N125" s="43" t="s">
        <v>29</v>
      </c>
      <c r="O125" s="113">
        <v>43744</v>
      </c>
      <c r="P125" s="43" t="s">
        <v>349</v>
      </c>
      <c r="Q125" s="57" t="s">
        <v>53</v>
      </c>
    </row>
    <row r="126" spans="1:17" hidden="1" x14ac:dyDescent="0.55000000000000004">
      <c r="A126" s="117" t="e">
        <f>VLOOKUP(B126,verwijzingen!$A$5:$B$123,2,FALSE)&amp;L126</f>
        <v>#N/A</v>
      </c>
      <c r="B126" s="119" t="str">
        <f t="shared" si="5"/>
        <v>korte baan;100;schoolslag;mannen;oud</v>
      </c>
      <c r="C126" s="119" t="str">
        <f t="shared" si="6"/>
        <v>korte baan;100;schoolslag;mannen</v>
      </c>
      <c r="D126" s="119" t="str">
        <f t="shared" si="4"/>
        <v>korte baan;100;schoolslag;mannen0,000900231481481481</v>
      </c>
      <c r="E126" s="119" t="str">
        <f t="shared" si="7"/>
        <v>korte baan;100;schoolslag;mannen;oud0,000900231481481481</v>
      </c>
      <c r="F126" s="36" t="s">
        <v>8</v>
      </c>
      <c r="G126" s="113" t="s">
        <v>57</v>
      </c>
      <c r="H126" s="57">
        <v>100</v>
      </c>
      <c r="I126" s="36" t="s">
        <v>14</v>
      </c>
      <c r="J126" s="57" t="s">
        <v>450</v>
      </c>
      <c r="K126" s="57">
        <v>2001</v>
      </c>
      <c r="L126" s="114" t="s">
        <v>251</v>
      </c>
      <c r="M126" s="109">
        <v>9.0023148148148146E-4</v>
      </c>
      <c r="N126" s="43" t="s">
        <v>29</v>
      </c>
      <c r="O126" s="113">
        <v>43744</v>
      </c>
      <c r="P126" s="43" t="s">
        <v>349</v>
      </c>
      <c r="Q126" s="57" t="s">
        <v>53</v>
      </c>
    </row>
    <row r="127" spans="1:17" hidden="1" x14ac:dyDescent="0.55000000000000004">
      <c r="A127" s="117" t="e">
        <f>VLOOKUP(B127,verwijzingen!$A$5:$B$123,2,FALSE)&amp;L127</f>
        <v>#N/A</v>
      </c>
      <c r="B127" s="119" t="str">
        <f t="shared" si="5"/>
        <v>korte baan;100;wisselslag;mannen;oud</v>
      </c>
      <c r="C127" s="119" t="str">
        <f t="shared" si="6"/>
        <v>korte baan;100;wisselslag;mannen</v>
      </c>
      <c r="D127" s="119" t="str">
        <f t="shared" si="4"/>
        <v>korte baan;100;wisselslag;mannen0,000799074074074074</v>
      </c>
      <c r="E127" s="119" t="str">
        <f t="shared" si="7"/>
        <v>korte baan;100;wisselslag;mannen;oud0,000799074074074074</v>
      </c>
      <c r="F127" s="36" t="s">
        <v>8</v>
      </c>
      <c r="G127" s="113" t="s">
        <v>57</v>
      </c>
      <c r="H127" s="57">
        <v>100</v>
      </c>
      <c r="I127" s="36" t="s">
        <v>17</v>
      </c>
      <c r="J127" s="57" t="s">
        <v>450</v>
      </c>
      <c r="K127" s="57">
        <v>2001</v>
      </c>
      <c r="L127" s="114" t="s">
        <v>251</v>
      </c>
      <c r="M127" s="109">
        <v>7.9907407407407412E-4</v>
      </c>
      <c r="N127" s="43" t="s">
        <v>29</v>
      </c>
      <c r="O127" s="113">
        <v>43744</v>
      </c>
      <c r="P127" s="43" t="s">
        <v>349</v>
      </c>
      <c r="Q127" s="57" t="s">
        <v>53</v>
      </c>
    </row>
    <row r="128" spans="1:17" hidden="1" x14ac:dyDescent="0.55000000000000004">
      <c r="A128" s="117" t="e">
        <f>VLOOKUP(B128,verwijzingen!$A$5:$B$123,2,FALSE)&amp;L128</f>
        <v>#N/A</v>
      </c>
      <c r="B128" s="119" t="str">
        <f t="shared" si="5"/>
        <v>korte baan;50;vrije slag;mannen;oud</v>
      </c>
      <c r="C128" s="119" t="str">
        <f t="shared" si="6"/>
        <v>korte baan;50;vrije slag;mannen</v>
      </c>
      <c r="D128" s="119" t="str">
        <f t="shared" si="4"/>
        <v>korte baan;50;vrije slag;mannen0,000329861111111111</v>
      </c>
      <c r="E128" s="119" t="str">
        <f t="shared" si="7"/>
        <v>korte baan;50;vrije slag;mannen;oud0,000329861111111111</v>
      </c>
      <c r="F128" s="36" t="s">
        <v>8</v>
      </c>
      <c r="G128" s="113" t="s">
        <v>57</v>
      </c>
      <c r="H128" s="57">
        <v>50</v>
      </c>
      <c r="I128" s="36" t="s">
        <v>12</v>
      </c>
      <c r="J128" s="57" t="s">
        <v>450</v>
      </c>
      <c r="K128" s="57">
        <v>2004</v>
      </c>
      <c r="L128" s="114" t="s">
        <v>50</v>
      </c>
      <c r="M128" s="109">
        <v>3.2986111111111107E-4</v>
      </c>
      <c r="N128" s="43" t="s">
        <v>30</v>
      </c>
      <c r="O128" s="113">
        <v>43744</v>
      </c>
      <c r="P128" s="43" t="s">
        <v>349</v>
      </c>
      <c r="Q128" s="57" t="s">
        <v>53</v>
      </c>
    </row>
    <row r="129" spans="1:17" hidden="1" x14ac:dyDescent="0.55000000000000004">
      <c r="A129" s="117" t="e">
        <f>VLOOKUP(B129,verwijzingen!$A$5:$B$123,2,FALSE)&amp;L129</f>
        <v>#N/A</v>
      </c>
      <c r="B129" s="119" t="str">
        <f t="shared" si="5"/>
        <v>korte baan;200;vrije slag;mannen;oud</v>
      </c>
      <c r="C129" s="119" t="str">
        <f t="shared" si="6"/>
        <v>korte baan;200;vrije slag;mannen</v>
      </c>
      <c r="D129" s="119" t="str">
        <f t="shared" si="4"/>
        <v>korte baan;200;vrije slag;mannen0,00146631944444444</v>
      </c>
      <c r="E129" s="119" t="str">
        <f t="shared" si="7"/>
        <v>korte baan;200;vrije slag;mannen;oud0,00146631944444444</v>
      </c>
      <c r="F129" s="36" t="s">
        <v>8</v>
      </c>
      <c r="G129" s="113" t="s">
        <v>57</v>
      </c>
      <c r="H129" s="57">
        <v>200</v>
      </c>
      <c r="I129" s="36" t="s">
        <v>12</v>
      </c>
      <c r="J129" s="57" t="s">
        <v>450</v>
      </c>
      <c r="K129" s="57">
        <v>2004</v>
      </c>
      <c r="L129" s="114" t="s">
        <v>50</v>
      </c>
      <c r="M129" s="109">
        <v>1.4663194444444444E-3</v>
      </c>
      <c r="N129" s="43" t="s">
        <v>30</v>
      </c>
      <c r="O129" s="113">
        <v>43744</v>
      </c>
      <c r="P129" s="43" t="s">
        <v>349</v>
      </c>
      <c r="Q129" s="57" t="s">
        <v>53</v>
      </c>
    </row>
    <row r="130" spans="1:17" hidden="1" x14ac:dyDescent="0.55000000000000004">
      <c r="A130" s="117" t="e">
        <f>VLOOKUP(B130,verwijzingen!$A$5:$B$123,2,FALSE)&amp;L130</f>
        <v>#N/A</v>
      </c>
      <c r="B130" s="119" t="str">
        <f t="shared" si="5"/>
        <v>korte baan;50;schoolslag;mannen;oud</v>
      </c>
      <c r="C130" s="119" t="str">
        <f t="shared" si="6"/>
        <v>korte baan;50;schoolslag;mannen</v>
      </c>
      <c r="D130" s="119" t="str">
        <f t="shared" ref="D130:D193" si="8">CONCATENATE(C130,M130)</f>
        <v>korte baan;50;schoolslag;mannen0,000414236111111111</v>
      </c>
      <c r="E130" s="119" t="str">
        <f t="shared" si="7"/>
        <v>korte baan;50;schoolslag;mannen;oud0,000414236111111111</v>
      </c>
      <c r="F130" s="36" t="s">
        <v>8</v>
      </c>
      <c r="G130" s="113" t="s">
        <v>57</v>
      </c>
      <c r="H130" s="57">
        <v>50</v>
      </c>
      <c r="I130" s="36" t="s">
        <v>14</v>
      </c>
      <c r="J130" s="57" t="s">
        <v>450</v>
      </c>
      <c r="K130" s="57">
        <v>2004</v>
      </c>
      <c r="L130" s="114" t="s">
        <v>50</v>
      </c>
      <c r="M130" s="109">
        <v>4.142361111111111E-4</v>
      </c>
      <c r="N130" s="43" t="s">
        <v>30</v>
      </c>
      <c r="O130" s="113">
        <v>43744</v>
      </c>
      <c r="P130" s="43" t="s">
        <v>349</v>
      </c>
      <c r="Q130" s="57" t="s">
        <v>53</v>
      </c>
    </row>
    <row r="131" spans="1:17" hidden="1" x14ac:dyDescent="0.55000000000000004">
      <c r="A131" s="117" t="e">
        <f>VLOOKUP(B131,verwijzingen!$A$5:$B$123,2,FALSE)&amp;L131</f>
        <v>#N/A</v>
      </c>
      <c r="B131" s="119" t="str">
        <f t="shared" ref="B131:B194" si="9">+$G131&amp;";"&amp;$H131&amp;";"&amp;$I131&amp;";"&amp;$J131&amp;";"&amp;$Q131</f>
        <v>korte baan;100;schoolslag;mannen;oud</v>
      </c>
      <c r="C131" s="119" t="str">
        <f t="shared" ref="C131:C194" si="10">+$G131&amp;";"&amp;$H131&amp;";"&amp;$I131&amp;";"&amp;$J131</f>
        <v>korte baan;100;schoolslag;mannen</v>
      </c>
      <c r="D131" s="119" t="str">
        <f t="shared" si="8"/>
        <v>korte baan;100;schoolslag;mannen0,00088587962962963</v>
      </c>
      <c r="E131" s="119" t="str">
        <f t="shared" ref="E131:E194" si="11">+B131&amp;M131</f>
        <v>korte baan;100;schoolslag;mannen;oud0,00088587962962963</v>
      </c>
      <c r="F131" s="36" t="s">
        <v>8</v>
      </c>
      <c r="G131" s="113" t="s">
        <v>57</v>
      </c>
      <c r="H131" s="57">
        <v>100</v>
      </c>
      <c r="I131" s="36" t="s">
        <v>14</v>
      </c>
      <c r="J131" s="57" t="s">
        <v>450</v>
      </c>
      <c r="K131" s="57">
        <v>2004</v>
      </c>
      <c r="L131" s="114" t="s">
        <v>50</v>
      </c>
      <c r="M131" s="109">
        <v>8.8587962962962969E-4</v>
      </c>
      <c r="N131" s="43" t="s">
        <v>30</v>
      </c>
      <c r="O131" s="113">
        <v>43744</v>
      </c>
      <c r="P131" s="43" t="s">
        <v>349</v>
      </c>
      <c r="Q131" s="57" t="s">
        <v>53</v>
      </c>
    </row>
    <row r="132" spans="1:17" hidden="1" x14ac:dyDescent="0.55000000000000004">
      <c r="A132" s="117" t="e">
        <f>VLOOKUP(B132,verwijzingen!$A$5:$B$152,2,FALSE)&amp;L132</f>
        <v>#N/A</v>
      </c>
      <c r="B132" s="119" t="str">
        <f t="shared" si="9"/>
        <v>korte baan;4x50;vrije slag;vrouwen;oud</v>
      </c>
      <c r="C132" s="119" t="str">
        <f t="shared" si="10"/>
        <v>korte baan;4x50;vrije slag;vrouwen</v>
      </c>
      <c r="D132" s="119" t="str">
        <f t="shared" si="8"/>
        <v>korte baan;4x50;vrije slag;vrouwen0,00146782407407407</v>
      </c>
      <c r="E132" s="119" t="str">
        <f t="shared" si="11"/>
        <v>korte baan;4x50;vrije slag;vrouwen;oud0,00146782407407407</v>
      </c>
      <c r="F132" s="36" t="s">
        <v>8</v>
      </c>
      <c r="G132" s="113" t="s">
        <v>57</v>
      </c>
      <c r="H132" s="57" t="s">
        <v>350</v>
      </c>
      <c r="I132" s="36" t="s">
        <v>12</v>
      </c>
      <c r="J132" s="57" t="s">
        <v>451</v>
      </c>
      <c r="K132" s="57">
        <v>2000</v>
      </c>
      <c r="L132" s="114" t="s">
        <v>251</v>
      </c>
      <c r="M132" s="109">
        <v>1.4678240740740739E-3</v>
      </c>
      <c r="N132" s="43" t="s">
        <v>353</v>
      </c>
      <c r="O132" s="113">
        <v>43744</v>
      </c>
      <c r="P132" s="43" t="s">
        <v>349</v>
      </c>
      <c r="Q132" s="57" t="s">
        <v>53</v>
      </c>
    </row>
    <row r="133" spans="1:17" hidden="1" x14ac:dyDescent="0.55000000000000004">
      <c r="A133" s="117" t="e">
        <f>VLOOKUP(B133,verwijzingen!$A$5:$B$152,2,FALSE)&amp;L133</f>
        <v>#N/A</v>
      </c>
      <c r="B133" s="119" t="str">
        <f t="shared" si="9"/>
        <v>korte baan;4x50;wisselslag;mannen;oud</v>
      </c>
      <c r="C133" s="119" t="str">
        <f t="shared" si="10"/>
        <v>korte baan;4x50;wisselslag;mannen</v>
      </c>
      <c r="D133" s="119" t="str">
        <f t="shared" si="8"/>
        <v>korte baan;4x50;wisselslag;mannen0,00137928240740741</v>
      </c>
      <c r="E133" s="119" t="str">
        <f t="shared" si="11"/>
        <v>korte baan;4x50;wisselslag;mannen;oud0,00137928240740741</v>
      </c>
      <c r="F133" s="36" t="s">
        <v>8</v>
      </c>
      <c r="G133" s="113" t="s">
        <v>57</v>
      </c>
      <c r="H133" s="57" t="s">
        <v>350</v>
      </c>
      <c r="I133" s="36" t="s">
        <v>17</v>
      </c>
      <c r="J133" s="57" t="s">
        <v>450</v>
      </c>
      <c r="K133" s="57">
        <v>2000</v>
      </c>
      <c r="L133" s="114" t="s">
        <v>251</v>
      </c>
      <c r="M133" s="109">
        <v>1.3792824074074074E-3</v>
      </c>
      <c r="N133" s="43" t="s">
        <v>352</v>
      </c>
      <c r="O133" s="113">
        <v>43744</v>
      </c>
      <c r="P133" s="43" t="s">
        <v>349</v>
      </c>
      <c r="Q133" s="57" t="s">
        <v>53</v>
      </c>
    </row>
    <row r="134" spans="1:17" hidden="1" x14ac:dyDescent="0.55000000000000004">
      <c r="A134" s="117" t="e">
        <f>VLOOKUP(B134,verwijzingen!$A$5:$B$152,2,FALSE)&amp;L134</f>
        <v>#N/A</v>
      </c>
      <c r="B134" s="119" t="str">
        <f t="shared" si="9"/>
        <v>korte baan;4x100;wisselslag;mannen;oud</v>
      </c>
      <c r="C134" s="119" t="str">
        <f t="shared" si="10"/>
        <v>korte baan;4x100;wisselslag;mannen</v>
      </c>
      <c r="D134" s="119" t="str">
        <f t="shared" si="8"/>
        <v>korte baan;4x100;wisselslag;mannen0,00328726851851852</v>
      </c>
      <c r="E134" s="119" t="str">
        <f t="shared" si="11"/>
        <v>korte baan;4x100;wisselslag;mannen;oud0,00328726851851852</v>
      </c>
      <c r="F134" s="36" t="s">
        <v>8</v>
      </c>
      <c r="G134" s="113" t="s">
        <v>57</v>
      </c>
      <c r="H134" s="57" t="s">
        <v>351</v>
      </c>
      <c r="I134" s="36" t="s">
        <v>17</v>
      </c>
      <c r="J134" s="57" t="s">
        <v>450</v>
      </c>
      <c r="K134" s="57">
        <v>2000</v>
      </c>
      <c r="L134" s="114" t="s">
        <v>251</v>
      </c>
      <c r="M134" s="109">
        <v>3.2872685185185179E-3</v>
      </c>
      <c r="N134" s="43" t="s">
        <v>352</v>
      </c>
      <c r="O134" s="113">
        <v>43744</v>
      </c>
      <c r="P134" s="43" t="s">
        <v>349</v>
      </c>
      <c r="Q134" s="57" t="s">
        <v>53</v>
      </c>
    </row>
    <row r="135" spans="1:17" hidden="1" x14ac:dyDescent="0.55000000000000004">
      <c r="A135" s="117" t="e">
        <f>VLOOKUP(B135,verwijzingen!$A$5:$B$123,2,FALSE)&amp;L135</f>
        <v>#N/A</v>
      </c>
      <c r="B135" s="119" t="str">
        <f t="shared" si="9"/>
        <v>korte baan;50;vrije slag;vrouwen;oud</v>
      </c>
      <c r="C135" s="119" t="str">
        <f t="shared" si="10"/>
        <v>korte baan;50;vrije slag;vrouwen</v>
      </c>
      <c r="D135" s="119" t="str">
        <f t="shared" si="8"/>
        <v>korte baan;50;vrije slag;vrouwen0,000391550925925926</v>
      </c>
      <c r="E135" s="119" t="str">
        <f t="shared" si="11"/>
        <v>korte baan;50;vrije slag;vrouwen;oud0,000391550925925926</v>
      </c>
      <c r="F135" s="36" t="s">
        <v>8</v>
      </c>
      <c r="G135" s="113" t="s">
        <v>57</v>
      </c>
      <c r="H135" s="57">
        <v>50</v>
      </c>
      <c r="I135" s="36" t="s">
        <v>12</v>
      </c>
      <c r="J135" s="57" t="s">
        <v>451</v>
      </c>
      <c r="K135" s="57">
        <v>2007</v>
      </c>
      <c r="L135" s="114" t="s">
        <v>47</v>
      </c>
      <c r="M135" s="109">
        <v>3.9155092592592589E-4</v>
      </c>
      <c r="N135" s="43" t="s">
        <v>26</v>
      </c>
      <c r="O135" s="113">
        <v>43765</v>
      </c>
      <c r="P135" s="43" t="s">
        <v>443</v>
      </c>
      <c r="Q135" s="57" t="s">
        <v>53</v>
      </c>
    </row>
    <row r="136" spans="1:17" hidden="1" x14ac:dyDescent="0.55000000000000004">
      <c r="A136" s="117" t="e">
        <f>VLOOKUP(B136,verwijzingen!$A$5:$B$123,2,FALSE)&amp;L136</f>
        <v>#N/A</v>
      </c>
      <c r="B136" s="119" t="str">
        <f t="shared" si="9"/>
        <v>korte baan;100;vrije slag;vrouwen;oud</v>
      </c>
      <c r="C136" s="119" t="str">
        <f t="shared" si="10"/>
        <v>korte baan;100;vrije slag;vrouwen</v>
      </c>
      <c r="D136" s="119" t="str">
        <f t="shared" si="8"/>
        <v>korte baan;100;vrije slag;vrouwen0,000808449074074074</v>
      </c>
      <c r="E136" s="119" t="str">
        <f t="shared" si="11"/>
        <v>korte baan;100;vrije slag;vrouwen;oud0,000808449074074074</v>
      </c>
      <c r="F136" s="36" t="s">
        <v>8</v>
      </c>
      <c r="G136" s="113" t="s">
        <v>57</v>
      </c>
      <c r="H136" s="57">
        <v>100</v>
      </c>
      <c r="I136" s="36" t="s">
        <v>12</v>
      </c>
      <c r="J136" s="57" t="s">
        <v>451</v>
      </c>
      <c r="K136" s="57">
        <v>2007</v>
      </c>
      <c r="L136" s="114" t="s">
        <v>47</v>
      </c>
      <c r="M136" s="109">
        <v>8.0844907407407395E-4</v>
      </c>
      <c r="N136" s="43" t="s">
        <v>26</v>
      </c>
      <c r="O136" s="113">
        <v>43765</v>
      </c>
      <c r="P136" s="43" t="s">
        <v>443</v>
      </c>
      <c r="Q136" s="57" t="s">
        <v>53</v>
      </c>
    </row>
    <row r="137" spans="1:17" hidden="1" x14ac:dyDescent="0.55000000000000004">
      <c r="A137" s="117" t="e">
        <f>VLOOKUP(B137,verwijzingen!$A$5:$B$123,2,FALSE)&amp;L137</f>
        <v>#N/A</v>
      </c>
      <c r="B137" s="119" t="str">
        <f t="shared" si="9"/>
        <v>korte baan;200;vrije slag;vrouwen;oud</v>
      </c>
      <c r="C137" s="119" t="str">
        <f t="shared" si="10"/>
        <v>korte baan;200;vrije slag;vrouwen</v>
      </c>
      <c r="D137" s="119" t="str">
        <f t="shared" si="8"/>
        <v>korte baan;200;vrije slag;vrouwen0,00182893518518519</v>
      </c>
      <c r="E137" s="119" t="str">
        <f t="shared" si="11"/>
        <v>korte baan;200;vrije slag;vrouwen;oud0,00182893518518519</v>
      </c>
      <c r="F137" s="36" t="s">
        <v>8</v>
      </c>
      <c r="G137" s="113" t="s">
        <v>57</v>
      </c>
      <c r="H137" s="57">
        <v>200</v>
      </c>
      <c r="I137" s="36" t="s">
        <v>12</v>
      </c>
      <c r="J137" s="57" t="s">
        <v>451</v>
      </c>
      <c r="K137" s="57">
        <v>2007</v>
      </c>
      <c r="L137" s="114" t="s">
        <v>47</v>
      </c>
      <c r="M137" s="109">
        <v>1.8289351851851852E-3</v>
      </c>
      <c r="N137" s="43" t="s">
        <v>26</v>
      </c>
      <c r="O137" s="113">
        <v>43765</v>
      </c>
      <c r="P137" s="43" t="s">
        <v>443</v>
      </c>
      <c r="Q137" s="57" t="s">
        <v>53</v>
      </c>
    </row>
    <row r="138" spans="1:17" hidden="1" x14ac:dyDescent="0.55000000000000004">
      <c r="A138" s="117" t="e">
        <f>VLOOKUP(B138,verwijzingen!$A$5:$B$123,2,FALSE)&amp;L138</f>
        <v>#N/A</v>
      </c>
      <c r="B138" s="119" t="str">
        <f t="shared" si="9"/>
        <v>korte baan;400;vrije slag;vrouwen;oud</v>
      </c>
      <c r="C138" s="119" t="str">
        <f t="shared" si="10"/>
        <v>korte baan;400;vrije slag;vrouwen</v>
      </c>
      <c r="D138" s="119" t="str">
        <f t="shared" si="8"/>
        <v>korte baan;400;vrije slag;vrouwen0,00374293981481482</v>
      </c>
      <c r="E138" s="119" t="str">
        <f t="shared" si="11"/>
        <v>korte baan;400;vrije slag;vrouwen;oud0,00374293981481482</v>
      </c>
      <c r="F138" s="36" t="s">
        <v>8</v>
      </c>
      <c r="G138" s="113" t="s">
        <v>57</v>
      </c>
      <c r="H138" s="57">
        <v>400</v>
      </c>
      <c r="I138" s="36" t="s">
        <v>12</v>
      </c>
      <c r="J138" s="57" t="s">
        <v>451</v>
      </c>
      <c r="K138" s="57">
        <v>2007</v>
      </c>
      <c r="L138" s="114" t="s">
        <v>47</v>
      </c>
      <c r="M138" s="109">
        <v>3.7429398148148153E-3</v>
      </c>
      <c r="N138" s="43" t="s">
        <v>26</v>
      </c>
      <c r="O138" s="113">
        <v>43765</v>
      </c>
      <c r="P138" s="43" t="s">
        <v>443</v>
      </c>
      <c r="Q138" s="57" t="s">
        <v>53</v>
      </c>
    </row>
    <row r="139" spans="1:17" hidden="1" x14ac:dyDescent="0.55000000000000004">
      <c r="A139" s="117" t="e">
        <f>VLOOKUP(B139,verwijzingen!$A$5:$B$123,2,FALSE)&amp;L139</f>
        <v>#N/A</v>
      </c>
      <c r="B139" s="119" t="str">
        <f t="shared" si="9"/>
        <v>korte baan;50;vrije slag;mannen;oud</v>
      </c>
      <c r="C139" s="119" t="str">
        <f t="shared" si="10"/>
        <v>korte baan;50;vrije slag;mannen</v>
      </c>
      <c r="D139" s="119" t="str">
        <f t="shared" si="8"/>
        <v>korte baan;50;vrije slag;mannen0,000400231481481481</v>
      </c>
      <c r="E139" s="119" t="str">
        <f t="shared" si="11"/>
        <v>korte baan;50;vrije slag;mannen;oud0,000400231481481481</v>
      </c>
      <c r="F139" s="36" t="s">
        <v>8</v>
      </c>
      <c r="G139" s="113" t="s">
        <v>57</v>
      </c>
      <c r="H139" s="57">
        <v>50</v>
      </c>
      <c r="I139" s="36" t="s">
        <v>12</v>
      </c>
      <c r="J139" s="57" t="s">
        <v>450</v>
      </c>
      <c r="K139" s="57">
        <v>2007</v>
      </c>
      <c r="L139" s="114" t="s">
        <v>47</v>
      </c>
      <c r="M139" s="109">
        <v>4.0023148148148145E-4</v>
      </c>
      <c r="N139" s="43" t="s">
        <v>22</v>
      </c>
      <c r="O139" s="113">
        <v>43765</v>
      </c>
      <c r="P139" s="43" t="s">
        <v>443</v>
      </c>
      <c r="Q139" s="57" t="s">
        <v>53</v>
      </c>
    </row>
    <row r="140" spans="1:17" hidden="1" x14ac:dyDescent="0.55000000000000004">
      <c r="A140" s="117" t="e">
        <f>VLOOKUP(B140,verwijzingen!$A$5:$B$123,2,FALSE)&amp;L140</f>
        <v>#N/A</v>
      </c>
      <c r="B140" s="119" t="str">
        <f t="shared" si="9"/>
        <v>korte baan;100;vrije slag;mannen;oud</v>
      </c>
      <c r="C140" s="119" t="str">
        <f t="shared" si="10"/>
        <v>korte baan;100;vrije slag;mannen</v>
      </c>
      <c r="D140" s="119" t="str">
        <f t="shared" si="8"/>
        <v>korte baan;100;vrije slag;mannen0,000853587962962963</v>
      </c>
      <c r="E140" s="119" t="str">
        <f t="shared" si="11"/>
        <v>korte baan;100;vrije slag;mannen;oud0,000853587962962963</v>
      </c>
      <c r="F140" s="36" t="s">
        <v>8</v>
      </c>
      <c r="G140" s="113" t="s">
        <v>57</v>
      </c>
      <c r="H140" s="57">
        <v>100</v>
      </c>
      <c r="I140" s="36" t="s">
        <v>12</v>
      </c>
      <c r="J140" s="57" t="s">
        <v>450</v>
      </c>
      <c r="K140" s="57">
        <v>2007</v>
      </c>
      <c r="L140" s="114" t="s">
        <v>47</v>
      </c>
      <c r="M140" s="109">
        <v>8.53587962962963E-4</v>
      </c>
      <c r="N140" s="43" t="s">
        <v>22</v>
      </c>
      <c r="O140" s="113">
        <v>43765</v>
      </c>
      <c r="P140" s="43" t="s">
        <v>443</v>
      </c>
      <c r="Q140" s="57" t="s">
        <v>53</v>
      </c>
    </row>
    <row r="141" spans="1:17" hidden="1" x14ac:dyDescent="0.55000000000000004">
      <c r="A141" s="117" t="e">
        <f>VLOOKUP(B141,verwijzingen!$A$5:$B$123,2,FALSE)&amp;L141</f>
        <v>#N/A</v>
      </c>
      <c r="B141" s="119" t="str">
        <f t="shared" si="9"/>
        <v>korte baan;200;vrije slag;mannen;oud</v>
      </c>
      <c r="C141" s="119" t="str">
        <f t="shared" si="10"/>
        <v>korte baan;200;vrije slag;mannen</v>
      </c>
      <c r="D141" s="119" t="str">
        <f t="shared" si="8"/>
        <v>korte baan;200;vrije slag;mannen0,00178240740740741</v>
      </c>
      <c r="E141" s="119" t="str">
        <f t="shared" si="11"/>
        <v>korte baan;200;vrije slag;mannen;oud0,00178240740740741</v>
      </c>
      <c r="F141" s="36" t="s">
        <v>8</v>
      </c>
      <c r="G141" s="113" t="s">
        <v>57</v>
      </c>
      <c r="H141" s="57">
        <v>200</v>
      </c>
      <c r="I141" s="36" t="s">
        <v>12</v>
      </c>
      <c r="J141" s="57" t="s">
        <v>450</v>
      </c>
      <c r="K141" s="57">
        <v>2007</v>
      </c>
      <c r="L141" s="114" t="s">
        <v>47</v>
      </c>
      <c r="M141" s="109">
        <v>1.7824074074074072E-3</v>
      </c>
      <c r="N141" s="43" t="s">
        <v>22</v>
      </c>
      <c r="O141" s="113">
        <v>43765</v>
      </c>
      <c r="P141" s="43" t="s">
        <v>443</v>
      </c>
      <c r="Q141" s="57" t="s">
        <v>53</v>
      </c>
    </row>
    <row r="142" spans="1:17" hidden="1" x14ac:dyDescent="0.55000000000000004">
      <c r="A142" s="117" t="e">
        <f>VLOOKUP(B142,verwijzingen!$A$5:$B$123,2,FALSE)&amp;L142</f>
        <v>#N/A</v>
      </c>
      <c r="B142" s="119" t="str">
        <f t="shared" si="9"/>
        <v>korte baan;400;vrije slag;mannen;oud</v>
      </c>
      <c r="C142" s="119" t="str">
        <f t="shared" si="10"/>
        <v>korte baan;400;vrije slag;mannen</v>
      </c>
      <c r="D142" s="119" t="str">
        <f t="shared" si="8"/>
        <v>korte baan;400;vrije slag;mannen0,00358344907407407</v>
      </c>
      <c r="E142" s="119" t="str">
        <f t="shared" si="11"/>
        <v>korte baan;400;vrije slag;mannen;oud0,00358344907407407</v>
      </c>
      <c r="F142" s="36" t="s">
        <v>8</v>
      </c>
      <c r="G142" s="113" t="s">
        <v>57</v>
      </c>
      <c r="H142" s="57">
        <v>400</v>
      </c>
      <c r="I142" s="36" t="s">
        <v>12</v>
      </c>
      <c r="J142" s="57" t="s">
        <v>450</v>
      </c>
      <c r="K142" s="57">
        <v>2007</v>
      </c>
      <c r="L142" s="114" t="s">
        <v>47</v>
      </c>
      <c r="M142" s="109">
        <v>3.5834490740740744E-3</v>
      </c>
      <c r="N142" s="43" t="s">
        <v>22</v>
      </c>
      <c r="O142" s="113">
        <v>43765</v>
      </c>
      <c r="P142" s="43" t="s">
        <v>443</v>
      </c>
      <c r="Q142" s="57" t="s">
        <v>53</v>
      </c>
    </row>
    <row r="143" spans="1:17" hidden="1" x14ac:dyDescent="0.55000000000000004">
      <c r="A143" s="117" t="e">
        <f>VLOOKUP(B143,verwijzingen!$A$5:$B$123,2,FALSE)&amp;L143</f>
        <v>#N/A</v>
      </c>
      <c r="B143" s="119" t="str">
        <f t="shared" si="9"/>
        <v>korte baan;50;schoolslag;mannen;oud</v>
      </c>
      <c r="C143" s="119" t="str">
        <f t="shared" si="10"/>
        <v>korte baan;50;schoolslag;mannen</v>
      </c>
      <c r="D143" s="119" t="str">
        <f t="shared" si="8"/>
        <v>korte baan;50;schoolslag;mannen0,000558101851851852</v>
      </c>
      <c r="E143" s="119" t="str">
        <f t="shared" si="11"/>
        <v>korte baan;50;schoolslag;mannen;oud0,000558101851851852</v>
      </c>
      <c r="F143" s="36" t="s">
        <v>8</v>
      </c>
      <c r="G143" s="113" t="s">
        <v>57</v>
      </c>
      <c r="H143" s="57">
        <v>50</v>
      </c>
      <c r="I143" s="36" t="s">
        <v>14</v>
      </c>
      <c r="J143" s="57" t="s">
        <v>450</v>
      </c>
      <c r="K143" s="57">
        <v>2007</v>
      </c>
      <c r="L143" s="114" t="s">
        <v>47</v>
      </c>
      <c r="M143" s="109">
        <v>5.5810185185185184E-4</v>
      </c>
      <c r="N143" s="43" t="s">
        <v>22</v>
      </c>
      <c r="O143" s="113">
        <v>43765</v>
      </c>
      <c r="P143" s="43" t="s">
        <v>443</v>
      </c>
      <c r="Q143" s="57" t="s">
        <v>53</v>
      </c>
    </row>
    <row r="144" spans="1:17" hidden="1" x14ac:dyDescent="0.55000000000000004">
      <c r="A144" s="117" t="e">
        <f>VLOOKUP(B144,verwijzingen!$A$5:$B$123,2,FALSE)&amp;L144</f>
        <v>#N/A</v>
      </c>
      <c r="B144" s="119" t="str">
        <f t="shared" si="9"/>
        <v>korte baan;100;schoolslag;mannen;oud</v>
      </c>
      <c r="C144" s="119" t="str">
        <f t="shared" si="10"/>
        <v>korte baan;100;schoolslag;mannen</v>
      </c>
      <c r="D144" s="119" t="str">
        <f t="shared" si="8"/>
        <v>korte baan;100;schoolslag;mannen0,00119525462962963</v>
      </c>
      <c r="E144" s="119" t="str">
        <f t="shared" si="11"/>
        <v>korte baan;100;schoolslag;mannen;oud0,00119525462962963</v>
      </c>
      <c r="F144" s="36" t="s">
        <v>8</v>
      </c>
      <c r="G144" s="113" t="s">
        <v>57</v>
      </c>
      <c r="H144" s="57">
        <v>100</v>
      </c>
      <c r="I144" s="36" t="s">
        <v>14</v>
      </c>
      <c r="J144" s="57" t="s">
        <v>450</v>
      </c>
      <c r="K144" s="57">
        <v>2007</v>
      </c>
      <c r="L144" s="114" t="s">
        <v>47</v>
      </c>
      <c r="M144" s="109">
        <v>1.1952546296296297E-3</v>
      </c>
      <c r="N144" s="43" t="s">
        <v>22</v>
      </c>
      <c r="O144" s="113">
        <v>43765</v>
      </c>
      <c r="P144" s="43" t="s">
        <v>443</v>
      </c>
      <c r="Q144" s="57" t="s">
        <v>53</v>
      </c>
    </row>
    <row r="145" spans="1:17" hidden="1" x14ac:dyDescent="0.55000000000000004">
      <c r="A145" s="117" t="e">
        <f>VLOOKUP(B145,verwijzingen!$A$5:$B$123,2,FALSE)&amp;L145</f>
        <v>#N/A</v>
      </c>
      <c r="B145" s="119" t="str">
        <f t="shared" si="9"/>
        <v>korte baan;200;schoolslag;mannen;oud</v>
      </c>
      <c r="C145" s="119" t="str">
        <f t="shared" si="10"/>
        <v>korte baan;200;schoolslag;mannen</v>
      </c>
      <c r="D145" s="119" t="str">
        <f t="shared" si="8"/>
        <v>korte baan;200;schoolslag;mannen0,00243136574074074</v>
      </c>
      <c r="E145" s="119" t="str">
        <f t="shared" si="11"/>
        <v>korte baan;200;schoolslag;mannen;oud0,00243136574074074</v>
      </c>
      <c r="F145" s="36" t="s">
        <v>8</v>
      </c>
      <c r="G145" s="113" t="s">
        <v>57</v>
      </c>
      <c r="H145" s="57">
        <v>200</v>
      </c>
      <c r="I145" s="36" t="s">
        <v>14</v>
      </c>
      <c r="J145" s="57" t="s">
        <v>450</v>
      </c>
      <c r="K145" s="57">
        <v>2007</v>
      </c>
      <c r="L145" s="114" t="s">
        <v>47</v>
      </c>
      <c r="M145" s="109">
        <v>2.4313657407407409E-3</v>
      </c>
      <c r="N145" s="43" t="s">
        <v>22</v>
      </c>
      <c r="O145" s="113">
        <v>43765</v>
      </c>
      <c r="P145" s="43" t="s">
        <v>443</v>
      </c>
      <c r="Q145" s="57" t="s">
        <v>53</v>
      </c>
    </row>
    <row r="146" spans="1:17" hidden="1" x14ac:dyDescent="0.55000000000000004">
      <c r="A146" s="117" t="e">
        <f>VLOOKUP(B146,verwijzingen!$A$5:$B$123,2,FALSE)&amp;L146</f>
        <v>#N/A</v>
      </c>
      <c r="B146" s="119" t="str">
        <f t="shared" si="9"/>
        <v>korte baan;50;vlinderslag;mannen;oud</v>
      </c>
      <c r="C146" s="119" t="str">
        <f t="shared" si="10"/>
        <v>korte baan;50;vlinderslag;mannen</v>
      </c>
      <c r="D146" s="119" t="str">
        <f t="shared" si="8"/>
        <v>korte baan;50;vlinderslag;mannen0,000462615740740741</v>
      </c>
      <c r="E146" s="119" t="str">
        <f t="shared" si="11"/>
        <v>korte baan;50;vlinderslag;mannen;oud0,000462615740740741</v>
      </c>
      <c r="F146" s="36" t="s">
        <v>8</v>
      </c>
      <c r="G146" s="113" t="s">
        <v>57</v>
      </c>
      <c r="H146" s="57">
        <v>50</v>
      </c>
      <c r="I146" s="36" t="s">
        <v>15</v>
      </c>
      <c r="J146" s="57" t="s">
        <v>450</v>
      </c>
      <c r="K146" s="57">
        <v>2007</v>
      </c>
      <c r="L146" s="114" t="s">
        <v>47</v>
      </c>
      <c r="M146" s="109">
        <v>4.6261574074074071E-4</v>
      </c>
      <c r="N146" s="43" t="s">
        <v>22</v>
      </c>
      <c r="O146" s="113">
        <v>43765</v>
      </c>
      <c r="P146" s="43" t="s">
        <v>443</v>
      </c>
      <c r="Q146" s="57" t="s">
        <v>53</v>
      </c>
    </row>
    <row r="147" spans="1:17" hidden="1" x14ac:dyDescent="0.55000000000000004">
      <c r="A147" s="117" t="e">
        <f>VLOOKUP(B147,verwijzingen!$A$5:$B$123,2,FALSE)&amp;L147</f>
        <v>#N/A</v>
      </c>
      <c r="B147" s="119" t="str">
        <f t="shared" si="9"/>
        <v>korte baan;200;wisselslag;mannen;oud</v>
      </c>
      <c r="C147" s="119" t="str">
        <f t="shared" si="10"/>
        <v>korte baan;200;wisselslag;mannen</v>
      </c>
      <c r="D147" s="119" t="str">
        <f t="shared" si="8"/>
        <v>korte baan;200;wisselslag;mannen0,00204016203703704</v>
      </c>
      <c r="E147" s="119" t="str">
        <f t="shared" si="11"/>
        <v>korte baan;200;wisselslag;mannen;oud0,00204016203703704</v>
      </c>
      <c r="F147" s="36" t="s">
        <v>8</v>
      </c>
      <c r="G147" s="113" t="s">
        <v>57</v>
      </c>
      <c r="H147" s="57">
        <v>200</v>
      </c>
      <c r="I147" s="36" t="s">
        <v>17</v>
      </c>
      <c r="J147" s="57" t="s">
        <v>450</v>
      </c>
      <c r="K147" s="57">
        <v>2007</v>
      </c>
      <c r="L147" s="114" t="s">
        <v>47</v>
      </c>
      <c r="M147" s="109">
        <v>2.0401620370370369E-3</v>
      </c>
      <c r="N147" s="43" t="s">
        <v>22</v>
      </c>
      <c r="O147" s="113">
        <v>43765</v>
      </c>
      <c r="P147" s="43" t="s">
        <v>443</v>
      </c>
      <c r="Q147" s="57" t="s">
        <v>53</v>
      </c>
    </row>
    <row r="148" spans="1:17" hidden="1" x14ac:dyDescent="0.55000000000000004">
      <c r="A148" s="117" t="e">
        <f>VLOOKUP(B148,verwijzingen!$A$5:$B$123,2,FALSE)&amp;L148</f>
        <v>#N/A</v>
      </c>
      <c r="B148" s="119" t="str">
        <f t="shared" si="9"/>
        <v>korte baan;200;vrije slag;mannen;oud</v>
      </c>
      <c r="C148" s="119" t="str">
        <f t="shared" si="10"/>
        <v>korte baan;200;vrije slag;mannen</v>
      </c>
      <c r="D148" s="119" t="str">
        <f t="shared" si="8"/>
        <v>korte baan;200;vrije slag;mannen0,00157546296296296</v>
      </c>
      <c r="E148" s="119" t="str">
        <f t="shared" si="11"/>
        <v>korte baan;200;vrije slag;mannen;oud0,00157546296296296</v>
      </c>
      <c r="F148" s="36" t="s">
        <v>8</v>
      </c>
      <c r="G148" s="113" t="s">
        <v>57</v>
      </c>
      <c r="H148" s="57">
        <v>200</v>
      </c>
      <c r="I148" s="36" t="s">
        <v>12</v>
      </c>
      <c r="J148" s="57" t="s">
        <v>450</v>
      </c>
      <c r="K148" s="57">
        <v>2006</v>
      </c>
      <c r="L148" s="114" t="s">
        <v>48</v>
      </c>
      <c r="M148" s="109">
        <v>1.5754629629629632E-3</v>
      </c>
      <c r="N148" s="43" t="s">
        <v>21</v>
      </c>
      <c r="O148" s="113">
        <v>43765</v>
      </c>
      <c r="P148" s="43" t="s">
        <v>443</v>
      </c>
      <c r="Q148" s="57" t="s">
        <v>53</v>
      </c>
    </row>
    <row r="149" spans="1:17" hidden="1" x14ac:dyDescent="0.55000000000000004">
      <c r="A149" s="117" t="e">
        <f>VLOOKUP(B149,verwijzingen!$A$5:$B$123,2,FALSE)&amp;L149</f>
        <v>#N/A</v>
      </c>
      <c r="B149" s="119" t="str">
        <f t="shared" si="9"/>
        <v>korte baan;400;vrije slag;mannen;oud</v>
      </c>
      <c r="C149" s="119" t="str">
        <f t="shared" si="10"/>
        <v>korte baan;400;vrije slag;mannen</v>
      </c>
      <c r="D149" s="119" t="str">
        <f t="shared" si="8"/>
        <v>korte baan;400;vrije slag;mannen0,00325914351851852</v>
      </c>
      <c r="E149" s="119" t="str">
        <f t="shared" si="11"/>
        <v>korte baan;400;vrije slag;mannen;oud0,00325914351851852</v>
      </c>
      <c r="F149" s="36" t="s">
        <v>8</v>
      </c>
      <c r="G149" s="113" t="s">
        <v>57</v>
      </c>
      <c r="H149" s="57">
        <v>400</v>
      </c>
      <c r="I149" s="36" t="s">
        <v>12</v>
      </c>
      <c r="J149" s="57" t="s">
        <v>450</v>
      </c>
      <c r="K149" s="57">
        <v>2006</v>
      </c>
      <c r="L149" s="114" t="s">
        <v>48</v>
      </c>
      <c r="M149" s="109">
        <v>3.2591435185185184E-3</v>
      </c>
      <c r="N149" s="43" t="s">
        <v>21</v>
      </c>
      <c r="O149" s="113">
        <v>43765</v>
      </c>
      <c r="P149" s="43" t="s">
        <v>443</v>
      </c>
      <c r="Q149" s="57" t="s">
        <v>53</v>
      </c>
    </row>
    <row r="150" spans="1:17" hidden="1" x14ac:dyDescent="0.55000000000000004">
      <c r="A150" s="117" t="e">
        <f>VLOOKUP(B150,verwijzingen!$A$5:$B$123,2,FALSE)&amp;L150</f>
        <v>#N/A</v>
      </c>
      <c r="B150" s="119" t="str">
        <f t="shared" si="9"/>
        <v>korte baan;50;schoolslag;mannen;oud</v>
      </c>
      <c r="C150" s="119" t="str">
        <f t="shared" si="10"/>
        <v>korte baan;50;schoolslag;mannen</v>
      </c>
      <c r="D150" s="119" t="str">
        <f t="shared" si="8"/>
        <v>korte baan;50;schoolslag;mannen0,000474768518518519</v>
      </c>
      <c r="E150" s="119" t="str">
        <f t="shared" si="11"/>
        <v>korte baan;50;schoolslag;mannen;oud0,000474768518518519</v>
      </c>
      <c r="F150" s="36" t="s">
        <v>8</v>
      </c>
      <c r="G150" s="113" t="s">
        <v>57</v>
      </c>
      <c r="H150" s="57">
        <v>50</v>
      </c>
      <c r="I150" s="36" t="s">
        <v>14</v>
      </c>
      <c r="J150" s="57" t="s">
        <v>450</v>
      </c>
      <c r="K150" s="57">
        <v>2006</v>
      </c>
      <c r="L150" s="114" t="s">
        <v>48</v>
      </c>
      <c r="M150" s="109">
        <v>4.7476851851851863E-4</v>
      </c>
      <c r="N150" s="43" t="s">
        <v>21</v>
      </c>
      <c r="O150" s="113">
        <v>43765</v>
      </c>
      <c r="P150" s="43" t="s">
        <v>443</v>
      </c>
      <c r="Q150" s="57" t="s">
        <v>53</v>
      </c>
    </row>
    <row r="151" spans="1:17" hidden="1" x14ac:dyDescent="0.55000000000000004">
      <c r="A151" s="117" t="e">
        <f>VLOOKUP(B151,verwijzingen!$A$5:$B$123,2,FALSE)&amp;L151</f>
        <v>#N/A</v>
      </c>
      <c r="B151" s="119" t="str">
        <f t="shared" si="9"/>
        <v>korte baan;100;schoolslag;mannen;oud</v>
      </c>
      <c r="C151" s="119" t="str">
        <f t="shared" si="10"/>
        <v>korte baan;100;schoolslag;mannen</v>
      </c>
      <c r="D151" s="119" t="str">
        <f t="shared" si="8"/>
        <v>korte baan;100;schoolslag;mannen0,00101678240740741</v>
      </c>
      <c r="E151" s="119" t="str">
        <f t="shared" si="11"/>
        <v>korte baan;100;schoolslag;mannen;oud0,00101678240740741</v>
      </c>
      <c r="F151" s="36" t="s">
        <v>8</v>
      </c>
      <c r="G151" s="113" t="s">
        <v>57</v>
      </c>
      <c r="H151" s="57">
        <v>100</v>
      </c>
      <c r="I151" s="36" t="s">
        <v>14</v>
      </c>
      <c r="J151" s="57" t="s">
        <v>450</v>
      </c>
      <c r="K151" s="57">
        <v>2006</v>
      </c>
      <c r="L151" s="114" t="s">
        <v>48</v>
      </c>
      <c r="M151" s="109">
        <v>1.0167824074074074E-3</v>
      </c>
      <c r="N151" s="43" t="s">
        <v>21</v>
      </c>
      <c r="O151" s="113">
        <v>43765</v>
      </c>
      <c r="P151" s="43" t="s">
        <v>443</v>
      </c>
      <c r="Q151" s="57" t="s">
        <v>53</v>
      </c>
    </row>
    <row r="152" spans="1:17" hidden="1" x14ac:dyDescent="0.55000000000000004">
      <c r="A152" s="117" t="e">
        <f>VLOOKUP(B152,verwijzingen!$A$5:$B$123,2,FALSE)&amp;L152</f>
        <v>#N/A</v>
      </c>
      <c r="B152" s="119" t="str">
        <f t="shared" si="9"/>
        <v>korte baan;200;schoolslag;mannen;oud</v>
      </c>
      <c r="C152" s="119" t="str">
        <f t="shared" si="10"/>
        <v>korte baan;200;schoolslag;mannen</v>
      </c>
      <c r="D152" s="119" t="str">
        <f t="shared" si="8"/>
        <v>korte baan;200;schoolslag;mannen0,00210914351851852</v>
      </c>
      <c r="E152" s="119" t="str">
        <f t="shared" si="11"/>
        <v>korte baan;200;schoolslag;mannen;oud0,00210914351851852</v>
      </c>
      <c r="F152" s="36" t="s">
        <v>8</v>
      </c>
      <c r="G152" s="113" t="s">
        <v>57</v>
      </c>
      <c r="H152" s="57">
        <v>200</v>
      </c>
      <c r="I152" s="36" t="s">
        <v>14</v>
      </c>
      <c r="J152" s="57" t="s">
        <v>450</v>
      </c>
      <c r="K152" s="57">
        <v>2006</v>
      </c>
      <c r="L152" s="114" t="s">
        <v>48</v>
      </c>
      <c r="M152" s="109">
        <v>2.1091435185185184E-3</v>
      </c>
      <c r="N152" s="43" t="s">
        <v>21</v>
      </c>
      <c r="O152" s="113">
        <v>43765</v>
      </c>
      <c r="P152" s="43" t="s">
        <v>443</v>
      </c>
      <c r="Q152" s="57" t="s">
        <v>53</v>
      </c>
    </row>
    <row r="153" spans="1:17" hidden="1" x14ac:dyDescent="0.55000000000000004">
      <c r="A153" s="117" t="e">
        <f>VLOOKUP(B153,verwijzingen!$A$5:$B$123,2,FALSE)&amp;L153</f>
        <v>#N/A</v>
      </c>
      <c r="B153" s="119" t="str">
        <f t="shared" si="9"/>
        <v>korte baan;50;vlinderslag;mannen;oud</v>
      </c>
      <c r="C153" s="119" t="str">
        <f t="shared" si="10"/>
        <v>korte baan;50;vlinderslag;mannen</v>
      </c>
      <c r="D153" s="119" t="str">
        <f t="shared" si="8"/>
        <v>korte baan;50;vlinderslag;mannen0,000380324074074074</v>
      </c>
      <c r="E153" s="119" t="str">
        <f t="shared" si="11"/>
        <v>korte baan;50;vlinderslag;mannen;oud0,000380324074074074</v>
      </c>
      <c r="F153" s="36" t="s">
        <v>8</v>
      </c>
      <c r="G153" s="113" t="s">
        <v>57</v>
      </c>
      <c r="H153" s="57">
        <v>50</v>
      </c>
      <c r="I153" s="36" t="s">
        <v>15</v>
      </c>
      <c r="J153" s="57" t="s">
        <v>450</v>
      </c>
      <c r="K153" s="57">
        <v>2006</v>
      </c>
      <c r="L153" s="114" t="s">
        <v>48</v>
      </c>
      <c r="M153" s="109">
        <v>3.803240740740741E-4</v>
      </c>
      <c r="N153" s="43" t="s">
        <v>21</v>
      </c>
      <c r="O153" s="113">
        <v>43765</v>
      </c>
      <c r="P153" s="43" t="s">
        <v>443</v>
      </c>
      <c r="Q153" s="57" t="s">
        <v>53</v>
      </c>
    </row>
    <row r="154" spans="1:17" hidden="1" x14ac:dyDescent="0.55000000000000004">
      <c r="A154" s="117" t="e">
        <f>VLOOKUP(B154,verwijzingen!$A$5:$B$123,2,FALSE)&amp;L154</f>
        <v>#N/A</v>
      </c>
      <c r="B154" s="119" t="str">
        <f t="shared" si="9"/>
        <v>korte baan;200;wisselslag;mannen;oud</v>
      </c>
      <c r="C154" s="119" t="str">
        <f t="shared" si="10"/>
        <v>korte baan;200;wisselslag;mannen</v>
      </c>
      <c r="D154" s="119" t="str">
        <f t="shared" si="8"/>
        <v>korte baan;200;wisselslag;mannen0,00173217592592593</v>
      </c>
      <c r="E154" s="119" t="str">
        <f t="shared" si="11"/>
        <v>korte baan;200;wisselslag;mannen;oud0,00173217592592593</v>
      </c>
      <c r="F154" s="36" t="s">
        <v>8</v>
      </c>
      <c r="G154" s="113" t="s">
        <v>57</v>
      </c>
      <c r="H154" s="57">
        <v>200</v>
      </c>
      <c r="I154" s="36" t="s">
        <v>17</v>
      </c>
      <c r="J154" s="57" t="s">
        <v>450</v>
      </c>
      <c r="K154" s="57">
        <v>2006</v>
      </c>
      <c r="L154" s="114" t="s">
        <v>48</v>
      </c>
      <c r="M154" s="109">
        <v>1.7321759259259261E-3</v>
      </c>
      <c r="N154" s="43" t="s">
        <v>21</v>
      </c>
      <c r="O154" s="113">
        <v>43765</v>
      </c>
      <c r="P154" s="43" t="s">
        <v>443</v>
      </c>
      <c r="Q154" s="57" t="s">
        <v>53</v>
      </c>
    </row>
    <row r="155" spans="1:17" hidden="1" x14ac:dyDescent="0.55000000000000004">
      <c r="A155" s="117" t="e">
        <f>VLOOKUP(B155,verwijzingen!$A$5:$B$123,2,FALSE)&amp;L155</f>
        <v>#N/A</v>
      </c>
      <c r="B155" s="119" t="str">
        <f t="shared" si="9"/>
        <v>korte baan;200;wisselslag;mannen;oud</v>
      </c>
      <c r="C155" s="119" t="str">
        <f t="shared" si="10"/>
        <v>korte baan;200;wisselslag;mannen</v>
      </c>
      <c r="D155" s="119" t="str">
        <f t="shared" si="8"/>
        <v>korte baan;200;wisselslag;mannen0,00194097222222222</v>
      </c>
      <c r="E155" s="119" t="str">
        <f t="shared" si="11"/>
        <v>korte baan;200;wisselslag;mannen;oud0,00194097222222222</v>
      </c>
      <c r="F155" s="36" t="s">
        <v>8</v>
      </c>
      <c r="G155" s="113" t="s">
        <v>57</v>
      </c>
      <c r="H155" s="57">
        <v>200</v>
      </c>
      <c r="I155" s="36" t="s">
        <v>17</v>
      </c>
      <c r="J155" s="57" t="s">
        <v>450</v>
      </c>
      <c r="K155" s="57">
        <v>2004</v>
      </c>
      <c r="L155" s="114" t="s">
        <v>50</v>
      </c>
      <c r="M155" s="109">
        <v>1.9409722222222222E-3</v>
      </c>
      <c r="N155" s="43" t="s">
        <v>34</v>
      </c>
      <c r="O155" s="113">
        <v>43765</v>
      </c>
      <c r="P155" s="43" t="s">
        <v>443</v>
      </c>
      <c r="Q155" s="57" t="s">
        <v>53</v>
      </c>
    </row>
    <row r="156" spans="1:17" hidden="1" x14ac:dyDescent="0.55000000000000004">
      <c r="A156" s="117" t="e">
        <f>VLOOKUP(B156,verwijzingen!$A$5:$B$123,2,FALSE)&amp;L156</f>
        <v>#N/A</v>
      </c>
      <c r="B156" s="119" t="str">
        <f t="shared" si="9"/>
        <v>korte baan;400;vrije slag;mannen;oud</v>
      </c>
      <c r="C156" s="119" t="str">
        <f t="shared" si="10"/>
        <v>korte baan;400;vrije slag;mannen</v>
      </c>
      <c r="D156" s="119" t="str">
        <f t="shared" si="8"/>
        <v>korte baan;400;vrije slag;mannen0,00310115740740741</v>
      </c>
      <c r="E156" s="119" t="str">
        <f t="shared" si="11"/>
        <v>korte baan;400;vrije slag;mannen;oud0,00310115740740741</v>
      </c>
      <c r="F156" s="36" t="s">
        <v>8</v>
      </c>
      <c r="G156" s="113" t="s">
        <v>57</v>
      </c>
      <c r="H156" s="57">
        <v>400</v>
      </c>
      <c r="I156" s="36" t="s">
        <v>12</v>
      </c>
      <c r="J156" s="57" t="s">
        <v>450</v>
      </c>
      <c r="K156" s="57">
        <v>2004</v>
      </c>
      <c r="L156" s="114" t="s">
        <v>50</v>
      </c>
      <c r="M156" s="109">
        <v>3.1011574074074071E-3</v>
      </c>
      <c r="N156" s="43" t="s">
        <v>30</v>
      </c>
      <c r="O156" s="113">
        <v>43765</v>
      </c>
      <c r="P156" s="43" t="s">
        <v>443</v>
      </c>
      <c r="Q156" s="57" t="s">
        <v>53</v>
      </c>
    </row>
    <row r="157" spans="1:17" hidden="1" x14ac:dyDescent="0.55000000000000004">
      <c r="A157" s="117" t="e">
        <f>VLOOKUP(B157,verwijzingen!$A$5:$B$123,2,FALSE)&amp;L157</f>
        <v>#N/A</v>
      </c>
      <c r="B157" s="119" t="str">
        <f t="shared" si="9"/>
        <v>korte baan;50;vlinderslag;mannen;oud</v>
      </c>
      <c r="C157" s="119" t="str">
        <f t="shared" si="10"/>
        <v>korte baan;50;vlinderslag;mannen</v>
      </c>
      <c r="D157" s="119" t="str">
        <f t="shared" si="8"/>
        <v>korte baan;50;vlinderslag;mannen0,000355208333333333</v>
      </c>
      <c r="E157" s="119" t="str">
        <f t="shared" si="11"/>
        <v>korte baan;50;vlinderslag;mannen;oud0,000355208333333333</v>
      </c>
      <c r="F157" s="36" t="s">
        <v>8</v>
      </c>
      <c r="G157" s="113" t="s">
        <v>57</v>
      </c>
      <c r="H157" s="57">
        <v>50</v>
      </c>
      <c r="I157" s="36" t="s">
        <v>15</v>
      </c>
      <c r="J157" s="57" t="s">
        <v>450</v>
      </c>
      <c r="K157" s="57">
        <v>2004</v>
      </c>
      <c r="L157" s="114" t="s">
        <v>50</v>
      </c>
      <c r="M157" s="109">
        <v>3.5520833333333341E-4</v>
      </c>
      <c r="N157" s="43" t="s">
        <v>30</v>
      </c>
      <c r="O157" s="113">
        <v>43765</v>
      </c>
      <c r="P157" s="43" t="s">
        <v>443</v>
      </c>
      <c r="Q157" s="57" t="s">
        <v>53</v>
      </c>
    </row>
    <row r="158" spans="1:17" hidden="1" x14ac:dyDescent="0.55000000000000004">
      <c r="A158" s="117" t="e">
        <f>VLOOKUP(B158,verwijzingen!$A$5:$B$123,2,FALSE)&amp;L158</f>
        <v>#N/A</v>
      </c>
      <c r="B158" s="119" t="str">
        <f t="shared" si="9"/>
        <v>korte baan;100;vlinderslag;mannen;oud</v>
      </c>
      <c r="C158" s="119" t="str">
        <f t="shared" si="10"/>
        <v>korte baan;100;vlinderslag;mannen</v>
      </c>
      <c r="D158" s="119" t="str">
        <f t="shared" si="8"/>
        <v>korte baan;100;vlinderslag;mannen0,000777314814814815</v>
      </c>
      <c r="E158" s="119" t="str">
        <f t="shared" si="11"/>
        <v>korte baan;100;vlinderslag;mannen;oud0,000777314814814815</v>
      </c>
      <c r="F158" s="36" t="s">
        <v>8</v>
      </c>
      <c r="G158" s="113" t="s">
        <v>57</v>
      </c>
      <c r="H158" s="57">
        <v>100</v>
      </c>
      <c r="I158" s="36" t="s">
        <v>15</v>
      </c>
      <c r="J158" s="57" t="s">
        <v>450</v>
      </c>
      <c r="K158" s="57">
        <v>2004</v>
      </c>
      <c r="L158" s="114" t="s">
        <v>50</v>
      </c>
      <c r="M158" s="109">
        <v>7.7731481481481477E-4</v>
      </c>
      <c r="N158" s="43" t="s">
        <v>30</v>
      </c>
      <c r="O158" s="113">
        <v>43765</v>
      </c>
      <c r="P158" s="43" t="s">
        <v>443</v>
      </c>
      <c r="Q158" s="57" t="s">
        <v>53</v>
      </c>
    </row>
    <row r="159" spans="1:17" hidden="1" x14ac:dyDescent="0.55000000000000004">
      <c r="A159" s="117" t="e">
        <f>VLOOKUP(B159,verwijzingen!$A$5:$B$123,2,FALSE)&amp;L159</f>
        <v>#N/A</v>
      </c>
      <c r="B159" s="119" t="str">
        <f t="shared" si="9"/>
        <v>korte baan;200;vlinderslag;mannen;oud</v>
      </c>
      <c r="C159" s="119" t="str">
        <f t="shared" si="10"/>
        <v>korte baan;200;vlinderslag;mannen</v>
      </c>
      <c r="D159" s="119" t="str">
        <f t="shared" si="8"/>
        <v>korte baan;200;vlinderslag;mannen0,00168969907407407</v>
      </c>
      <c r="E159" s="119" t="str">
        <f t="shared" si="11"/>
        <v>korte baan;200;vlinderslag;mannen;oud0,00168969907407407</v>
      </c>
      <c r="F159" s="36" t="s">
        <v>8</v>
      </c>
      <c r="G159" s="113" t="s">
        <v>57</v>
      </c>
      <c r="H159" s="57">
        <v>200</v>
      </c>
      <c r="I159" s="36" t="s">
        <v>15</v>
      </c>
      <c r="J159" s="57" t="s">
        <v>450</v>
      </c>
      <c r="K159" s="57">
        <v>2004</v>
      </c>
      <c r="L159" s="114" t="s">
        <v>50</v>
      </c>
      <c r="M159" s="109">
        <v>1.6896990740740742E-3</v>
      </c>
      <c r="N159" s="43" t="s">
        <v>30</v>
      </c>
      <c r="O159" s="113">
        <v>43765</v>
      </c>
      <c r="P159" s="43" t="s">
        <v>443</v>
      </c>
      <c r="Q159" s="57" t="s">
        <v>53</v>
      </c>
    </row>
    <row r="160" spans="1:17" hidden="1" x14ac:dyDescent="0.55000000000000004">
      <c r="A160" s="117" t="e">
        <f>VLOOKUP(B160,verwijzingen!$A$5:$B$123,2,FALSE)&amp;L160</f>
        <v>#N/A</v>
      </c>
      <c r="B160" s="119" t="str">
        <f t="shared" si="9"/>
        <v>korte baan;200;wisselslag;mannen;oud</v>
      </c>
      <c r="C160" s="119" t="str">
        <f t="shared" si="10"/>
        <v>korte baan;200;wisselslag;mannen</v>
      </c>
      <c r="D160" s="119" t="str">
        <f t="shared" si="8"/>
        <v>korte baan;200;wisselslag;mannen0,00164548611111111</v>
      </c>
      <c r="E160" s="119" t="str">
        <f t="shared" si="11"/>
        <v>korte baan;200;wisselslag;mannen;oud0,00164548611111111</v>
      </c>
      <c r="F160" s="36" t="s">
        <v>8</v>
      </c>
      <c r="G160" s="113" t="s">
        <v>57</v>
      </c>
      <c r="H160" s="57">
        <v>200</v>
      </c>
      <c r="I160" s="36" t="s">
        <v>17</v>
      </c>
      <c r="J160" s="57" t="s">
        <v>450</v>
      </c>
      <c r="K160" s="57">
        <v>2004</v>
      </c>
      <c r="L160" s="114" t="s">
        <v>50</v>
      </c>
      <c r="M160" s="109">
        <v>1.6454861111111112E-3</v>
      </c>
      <c r="N160" s="43" t="s">
        <v>30</v>
      </c>
      <c r="O160" s="113">
        <v>43765</v>
      </c>
      <c r="P160" s="43" t="s">
        <v>443</v>
      </c>
      <c r="Q160" s="57" t="s">
        <v>53</v>
      </c>
    </row>
    <row r="161" spans="1:17" hidden="1" x14ac:dyDescent="0.55000000000000004">
      <c r="A161" s="117" t="e">
        <f>VLOOKUP(B161,verwijzingen!$A$5:$B$152,2,FALSE)&amp;L161</f>
        <v>#N/A</v>
      </c>
      <c r="B161" s="119" t="str">
        <f t="shared" si="9"/>
        <v>korte baan;400;vrije slag;mannen;oud</v>
      </c>
      <c r="C161" s="119" t="str">
        <f t="shared" si="10"/>
        <v>korte baan;400;vrije slag;mannen</v>
      </c>
      <c r="D161" s="119" t="str">
        <f t="shared" si="8"/>
        <v>korte baan;400;vrije slag;mannen0,00319907407407407</v>
      </c>
      <c r="E161" s="119" t="str">
        <f t="shared" si="11"/>
        <v>korte baan;400;vrije slag;mannen;oud0,00319907407407407</v>
      </c>
      <c r="F161" s="36" t="s">
        <v>8</v>
      </c>
      <c r="G161" s="113" t="s">
        <v>57</v>
      </c>
      <c r="H161" s="57">
        <v>400</v>
      </c>
      <c r="I161" s="36" t="s">
        <v>12</v>
      </c>
      <c r="J161" s="57" t="s">
        <v>450</v>
      </c>
      <c r="K161" s="57">
        <v>2003</v>
      </c>
      <c r="L161" s="114" t="s">
        <v>51</v>
      </c>
      <c r="M161" s="109">
        <v>3.1990740740740742E-3</v>
      </c>
      <c r="N161" s="43" t="s">
        <v>20</v>
      </c>
      <c r="O161" s="113">
        <v>43765</v>
      </c>
      <c r="P161" s="43" t="s">
        <v>443</v>
      </c>
      <c r="Q161" s="57" t="s">
        <v>53</v>
      </c>
    </row>
    <row r="162" spans="1:17" hidden="1" x14ac:dyDescent="0.55000000000000004">
      <c r="A162" s="117" t="e">
        <f>VLOOKUP(B162,verwijzingen!$A$5:$B$123,2,FALSE)&amp;L162</f>
        <v>#N/A</v>
      </c>
      <c r="B162" s="119" t="str">
        <f t="shared" si="9"/>
        <v>korte baan;200;wisselslag;mannen;oud</v>
      </c>
      <c r="C162" s="119" t="str">
        <f t="shared" si="10"/>
        <v>korte baan;200;wisselslag;mannen</v>
      </c>
      <c r="D162" s="119" t="str">
        <f t="shared" si="8"/>
        <v>korte baan;200;wisselslag;mannen0,00172696759259259</v>
      </c>
      <c r="E162" s="119" t="str">
        <f t="shared" si="11"/>
        <v>korte baan;200;wisselslag;mannen;oud0,00172696759259259</v>
      </c>
      <c r="F162" s="36" t="s">
        <v>8</v>
      </c>
      <c r="G162" s="113" t="s">
        <v>57</v>
      </c>
      <c r="H162" s="57">
        <v>200</v>
      </c>
      <c r="I162" s="36" t="s">
        <v>17</v>
      </c>
      <c r="J162" s="57" t="s">
        <v>450</v>
      </c>
      <c r="K162" s="57">
        <v>2003</v>
      </c>
      <c r="L162" s="114" t="s">
        <v>51</v>
      </c>
      <c r="M162" s="109">
        <v>1.7269675925925924E-3</v>
      </c>
      <c r="N162" s="43" t="s">
        <v>20</v>
      </c>
      <c r="O162" s="113">
        <v>43765</v>
      </c>
      <c r="P162" s="43" t="s">
        <v>443</v>
      </c>
      <c r="Q162" s="57" t="s">
        <v>53</v>
      </c>
    </row>
    <row r="163" spans="1:17" hidden="1" x14ac:dyDescent="0.55000000000000004">
      <c r="A163" s="117" t="e">
        <f>VLOOKUP(B163,verwijzingen!$A$5:$B$123,2,FALSE)&amp;L163</f>
        <v>#N/A</v>
      </c>
      <c r="B163" s="119" t="str">
        <f t="shared" si="9"/>
        <v>korte baan;50;vlinderslag;mannen;oud</v>
      </c>
      <c r="C163" s="119" t="str">
        <f t="shared" si="10"/>
        <v>korte baan;50;vlinderslag;mannen</v>
      </c>
      <c r="D163" s="119" t="str">
        <f t="shared" si="8"/>
        <v>korte baan;50;vlinderslag;mannen0,000369907407407408</v>
      </c>
      <c r="E163" s="119" t="str">
        <f t="shared" si="11"/>
        <v>korte baan;50;vlinderslag;mannen;oud0,000369907407407408</v>
      </c>
      <c r="F163" s="36" t="s">
        <v>8</v>
      </c>
      <c r="G163" s="113" t="s">
        <v>57</v>
      </c>
      <c r="H163" s="57">
        <v>50</v>
      </c>
      <c r="I163" s="36" t="s">
        <v>15</v>
      </c>
      <c r="J163" s="57" t="s">
        <v>450</v>
      </c>
      <c r="K163" s="57">
        <v>2003</v>
      </c>
      <c r="L163" s="114" t="s">
        <v>51</v>
      </c>
      <c r="M163" s="109">
        <v>3.699074074074075E-4</v>
      </c>
      <c r="N163" s="43" t="s">
        <v>444</v>
      </c>
      <c r="O163" s="113">
        <v>43765</v>
      </c>
      <c r="P163" s="43" t="s">
        <v>443</v>
      </c>
      <c r="Q163" s="57" t="s">
        <v>53</v>
      </c>
    </row>
    <row r="164" spans="1:17" hidden="1" x14ac:dyDescent="0.55000000000000004">
      <c r="A164" s="117" t="e">
        <f>VLOOKUP(B164,verwijzingen!$A$5:$B$123,2,FALSE)&amp;L164</f>
        <v>#N/A</v>
      </c>
      <c r="B164" s="119" t="str">
        <f t="shared" si="9"/>
        <v>korte baan;50;vlinderslag;mannen;oud</v>
      </c>
      <c r="C164" s="119" t="str">
        <f t="shared" si="10"/>
        <v>korte baan;50;vlinderslag;mannen</v>
      </c>
      <c r="D164" s="119" t="str">
        <f t="shared" si="8"/>
        <v>korte baan;50;vlinderslag;mannen0,00034837962962963</v>
      </c>
      <c r="E164" s="119" t="str">
        <f t="shared" si="11"/>
        <v>korte baan;50;vlinderslag;mannen;oud0,00034837962962963</v>
      </c>
      <c r="F164" s="36" t="s">
        <v>8</v>
      </c>
      <c r="G164" s="113" t="s">
        <v>57</v>
      </c>
      <c r="H164" s="57">
        <v>50</v>
      </c>
      <c r="I164" s="36" t="s">
        <v>15</v>
      </c>
      <c r="J164" s="57" t="s">
        <v>450</v>
      </c>
      <c r="K164" s="57">
        <v>2003</v>
      </c>
      <c r="L164" s="114" t="s">
        <v>51</v>
      </c>
      <c r="M164" s="109">
        <v>3.4837962962962969E-4</v>
      </c>
      <c r="N164" s="43" t="s">
        <v>444</v>
      </c>
      <c r="O164" s="113">
        <v>43765</v>
      </c>
      <c r="P164" s="43" t="s">
        <v>443</v>
      </c>
      <c r="Q164" s="57" t="s">
        <v>53</v>
      </c>
    </row>
    <row r="165" spans="1:17" hidden="1" x14ac:dyDescent="0.55000000000000004">
      <c r="A165" s="117" t="e">
        <f>VLOOKUP(B165,verwijzingen!$A$5:$B$123,2,FALSE)&amp;L165</f>
        <v>#N/A</v>
      </c>
      <c r="B165" s="119" t="str">
        <f t="shared" si="9"/>
        <v>korte baan;100;vlinderslag;mannen;oud</v>
      </c>
      <c r="C165" s="119" t="str">
        <f t="shared" si="10"/>
        <v>korte baan;100;vlinderslag;mannen</v>
      </c>
      <c r="D165" s="119" t="str">
        <f t="shared" si="8"/>
        <v>korte baan;100;vlinderslag;mannen0,000825347222222222</v>
      </c>
      <c r="E165" s="119" t="str">
        <f t="shared" si="11"/>
        <v>korte baan;100;vlinderslag;mannen;oud0,000825347222222222</v>
      </c>
      <c r="F165" s="36" t="s">
        <v>8</v>
      </c>
      <c r="G165" s="113" t="s">
        <v>57</v>
      </c>
      <c r="H165" s="57">
        <v>100</v>
      </c>
      <c r="I165" s="36" t="s">
        <v>15</v>
      </c>
      <c r="J165" s="57" t="s">
        <v>450</v>
      </c>
      <c r="K165" s="57">
        <v>2003</v>
      </c>
      <c r="L165" s="114" t="s">
        <v>51</v>
      </c>
      <c r="M165" s="109">
        <v>8.2534722222222211E-4</v>
      </c>
      <c r="N165" s="43" t="s">
        <v>444</v>
      </c>
      <c r="O165" s="113">
        <v>43765</v>
      </c>
      <c r="P165" s="43" t="s">
        <v>443</v>
      </c>
      <c r="Q165" s="57" t="s">
        <v>53</v>
      </c>
    </row>
    <row r="166" spans="1:17" hidden="1" x14ac:dyDescent="0.55000000000000004">
      <c r="A166" s="117" t="e">
        <f>VLOOKUP(B166,verwijzingen!$A$5:$B$123,2,FALSE)&amp;L166</f>
        <v>#N/A</v>
      </c>
      <c r="B166" s="119" t="str">
        <f t="shared" si="9"/>
        <v>korte baan;50;vrije slag;vrouwen;oud</v>
      </c>
      <c r="C166" s="119" t="str">
        <f t="shared" si="10"/>
        <v>korte baan;50;vrije slag;vrouwen</v>
      </c>
      <c r="D166" s="119" t="str">
        <f t="shared" si="8"/>
        <v>korte baan;50;vrije slag;vrouwen0,000384259259259259</v>
      </c>
      <c r="E166" s="119" t="str">
        <f t="shared" si="11"/>
        <v>korte baan;50;vrije slag;vrouwen;oud0,000384259259259259</v>
      </c>
      <c r="F166" s="36" t="s">
        <v>8</v>
      </c>
      <c r="G166" s="113" t="s">
        <v>57</v>
      </c>
      <c r="H166" s="57">
        <v>50</v>
      </c>
      <c r="I166" s="36" t="s">
        <v>12</v>
      </c>
      <c r="J166" s="57" t="s">
        <v>451</v>
      </c>
      <c r="K166" s="57">
        <v>2007</v>
      </c>
      <c r="L166" s="114" t="s">
        <v>47</v>
      </c>
      <c r="M166" s="109">
        <v>3.8425925925925927E-4</v>
      </c>
      <c r="N166" s="43" t="s">
        <v>26</v>
      </c>
      <c r="O166" s="113">
        <v>43772</v>
      </c>
      <c r="P166" s="43" t="s">
        <v>446</v>
      </c>
      <c r="Q166" s="57" t="s">
        <v>53</v>
      </c>
    </row>
    <row r="167" spans="1:17" hidden="1" x14ac:dyDescent="0.55000000000000004">
      <c r="A167" s="117" t="e">
        <f>VLOOKUP(B167,verwijzingen!$A$5:$B$123,2,FALSE)&amp;L167</f>
        <v>#N/A</v>
      </c>
      <c r="B167" s="119" t="str">
        <f t="shared" si="9"/>
        <v>korte baan;100;vrije slag;vrouwen;oud</v>
      </c>
      <c r="C167" s="119" t="str">
        <f t="shared" si="10"/>
        <v>korte baan;100;vrije slag;vrouwen</v>
      </c>
      <c r="D167" s="119" t="str">
        <f t="shared" si="8"/>
        <v>korte baan;100;vrije slag;vrouwen0,000790625</v>
      </c>
      <c r="E167" s="119" t="str">
        <f t="shared" si="11"/>
        <v>korte baan;100;vrije slag;vrouwen;oud0,000790625</v>
      </c>
      <c r="F167" s="36" t="s">
        <v>8</v>
      </c>
      <c r="G167" s="113" t="s">
        <v>57</v>
      </c>
      <c r="H167" s="57">
        <v>100</v>
      </c>
      <c r="I167" s="36" t="s">
        <v>12</v>
      </c>
      <c r="J167" s="57" t="s">
        <v>451</v>
      </c>
      <c r="K167" s="57">
        <v>2007</v>
      </c>
      <c r="L167" s="114" t="s">
        <v>47</v>
      </c>
      <c r="M167" s="109">
        <v>7.906250000000001E-4</v>
      </c>
      <c r="N167" s="43" t="s">
        <v>26</v>
      </c>
      <c r="O167" s="113">
        <v>43772</v>
      </c>
      <c r="P167" s="43" t="s">
        <v>446</v>
      </c>
      <c r="Q167" s="57" t="s">
        <v>53</v>
      </c>
    </row>
    <row r="168" spans="1:17" hidden="1" x14ac:dyDescent="0.55000000000000004">
      <c r="A168" s="117" t="e">
        <f>VLOOKUP(B168,verwijzingen!$A$5:$B$123,2,FALSE)&amp;L168</f>
        <v>#N/A</v>
      </c>
      <c r="B168" s="119" t="str">
        <f t="shared" si="9"/>
        <v>korte baan;50;vlinderslag;vrouwen;oud</v>
      </c>
      <c r="C168" s="119" t="str">
        <f t="shared" si="10"/>
        <v>korte baan;50;vlinderslag;vrouwen</v>
      </c>
      <c r="D168" s="119" t="str">
        <f t="shared" si="8"/>
        <v>korte baan;50;vlinderslag;vrouwen0,000422800925925926</v>
      </c>
      <c r="E168" s="119" t="str">
        <f t="shared" si="11"/>
        <v>korte baan;50;vlinderslag;vrouwen;oud0,000422800925925926</v>
      </c>
      <c r="F168" s="36" t="s">
        <v>8</v>
      </c>
      <c r="G168" s="113" t="s">
        <v>57</v>
      </c>
      <c r="H168" s="57">
        <v>50</v>
      </c>
      <c r="I168" s="36" t="s">
        <v>15</v>
      </c>
      <c r="J168" s="57" t="s">
        <v>451</v>
      </c>
      <c r="K168" s="57">
        <v>2007</v>
      </c>
      <c r="L168" s="114" t="s">
        <v>47</v>
      </c>
      <c r="M168" s="109">
        <v>4.2280092592592592E-4</v>
      </c>
      <c r="N168" s="43" t="s">
        <v>26</v>
      </c>
      <c r="O168" s="113">
        <v>43772</v>
      </c>
      <c r="P168" s="43" t="s">
        <v>446</v>
      </c>
      <c r="Q168" s="57" t="s">
        <v>53</v>
      </c>
    </row>
    <row r="169" spans="1:17" hidden="1" x14ac:dyDescent="0.55000000000000004">
      <c r="A169" s="117" t="e">
        <f>VLOOKUP(B169,verwijzingen!$A$5:$B$123,2,FALSE)&amp;L169</f>
        <v>#N/A</v>
      </c>
      <c r="B169" s="119" t="str">
        <f t="shared" si="9"/>
        <v>korte baan;200;wisselslag;vrouwen;oud</v>
      </c>
      <c r="C169" s="119" t="str">
        <f t="shared" si="10"/>
        <v>korte baan;200;wisselslag;vrouwen</v>
      </c>
      <c r="D169" s="119" t="str">
        <f t="shared" si="8"/>
        <v>korte baan;200;wisselslag;vrouwen0,00194988425925926</v>
      </c>
      <c r="E169" s="119" t="str">
        <f t="shared" si="11"/>
        <v>korte baan;200;wisselslag;vrouwen;oud0,00194988425925926</v>
      </c>
      <c r="F169" s="36" t="s">
        <v>8</v>
      </c>
      <c r="G169" s="113" t="s">
        <v>57</v>
      </c>
      <c r="H169" s="57">
        <v>200</v>
      </c>
      <c r="I169" s="36" t="s">
        <v>17</v>
      </c>
      <c r="J169" s="57" t="s">
        <v>451</v>
      </c>
      <c r="K169" s="57">
        <v>2007</v>
      </c>
      <c r="L169" s="114" t="s">
        <v>47</v>
      </c>
      <c r="M169" s="109">
        <v>1.9498842592592595E-3</v>
      </c>
      <c r="N169" s="43" t="s">
        <v>26</v>
      </c>
      <c r="O169" s="113">
        <v>43772</v>
      </c>
      <c r="P169" s="43" t="s">
        <v>446</v>
      </c>
      <c r="Q169" s="57" t="s">
        <v>53</v>
      </c>
    </row>
    <row r="170" spans="1:17" hidden="1" x14ac:dyDescent="0.55000000000000004">
      <c r="A170" s="117" t="e">
        <f>VLOOKUP(B170,verwijzingen!$A$5:$B$123,2,FALSE)&amp;L170</f>
        <v>#N/A</v>
      </c>
      <c r="B170" s="119" t="str">
        <f t="shared" si="9"/>
        <v>korte baan;50;vrije slag;mannen;oud</v>
      </c>
      <c r="C170" s="119" t="str">
        <f t="shared" si="10"/>
        <v>korte baan;50;vrije slag;mannen</v>
      </c>
      <c r="D170" s="119" t="str">
        <f t="shared" si="8"/>
        <v>korte baan;50;vrije slag;mannen0,000390046296296296</v>
      </c>
      <c r="E170" s="119" t="str">
        <f t="shared" si="11"/>
        <v>korte baan;50;vrije slag;mannen;oud0,000390046296296296</v>
      </c>
      <c r="F170" s="36" t="s">
        <v>8</v>
      </c>
      <c r="G170" s="113" t="s">
        <v>57</v>
      </c>
      <c r="H170" s="57">
        <v>50</v>
      </c>
      <c r="I170" s="36" t="s">
        <v>12</v>
      </c>
      <c r="J170" s="57" t="s">
        <v>450</v>
      </c>
      <c r="K170" s="57">
        <v>2007</v>
      </c>
      <c r="L170" s="114" t="s">
        <v>47</v>
      </c>
      <c r="M170" s="109">
        <v>3.9004629629629638E-4</v>
      </c>
      <c r="N170" s="43" t="s">
        <v>22</v>
      </c>
      <c r="O170" s="113">
        <v>43772</v>
      </c>
      <c r="P170" s="43" t="s">
        <v>446</v>
      </c>
      <c r="Q170" s="57" t="s">
        <v>53</v>
      </c>
    </row>
    <row r="171" spans="1:17" hidden="1" x14ac:dyDescent="0.55000000000000004">
      <c r="A171" s="117" t="e">
        <f>VLOOKUP(B171,verwijzingen!$A$5:$B$123,2,FALSE)&amp;L171</f>
        <v>#N/A</v>
      </c>
      <c r="B171" s="119" t="str">
        <f t="shared" si="9"/>
        <v>korte baan;100;vrije slag;mannen;oud</v>
      </c>
      <c r="C171" s="119" t="str">
        <f t="shared" si="10"/>
        <v>korte baan;100;vrije slag;mannen</v>
      </c>
      <c r="D171" s="119" t="str">
        <f t="shared" si="8"/>
        <v>korte baan;100;vrije slag;mannen0,000800694444444444</v>
      </c>
      <c r="E171" s="119" t="str">
        <f t="shared" si="11"/>
        <v>korte baan;100;vrije slag;mannen;oud0,000800694444444444</v>
      </c>
      <c r="F171" s="36" t="s">
        <v>8</v>
      </c>
      <c r="G171" s="113" t="s">
        <v>57</v>
      </c>
      <c r="H171" s="57">
        <v>100</v>
      </c>
      <c r="I171" s="36" t="s">
        <v>12</v>
      </c>
      <c r="J171" s="57" t="s">
        <v>450</v>
      </c>
      <c r="K171" s="57">
        <v>2007</v>
      </c>
      <c r="L171" s="114" t="s">
        <v>47</v>
      </c>
      <c r="M171" s="109">
        <v>8.0069444444444448E-4</v>
      </c>
      <c r="N171" s="43" t="s">
        <v>22</v>
      </c>
      <c r="O171" s="113">
        <v>43772</v>
      </c>
      <c r="P171" s="43" t="s">
        <v>446</v>
      </c>
      <c r="Q171" s="57" t="s">
        <v>53</v>
      </c>
    </row>
    <row r="172" spans="1:17" hidden="1" x14ac:dyDescent="0.55000000000000004">
      <c r="A172" s="117" t="e">
        <f>VLOOKUP(B172,verwijzingen!$A$5:$B$123,2,FALSE)&amp;L172</f>
        <v>#N/A</v>
      </c>
      <c r="B172" s="119" t="str">
        <f t="shared" si="9"/>
        <v>korte baan;50;vlinderslag;mannen;oud</v>
      </c>
      <c r="C172" s="119" t="str">
        <f t="shared" si="10"/>
        <v>korte baan;50;vlinderslag;mannen</v>
      </c>
      <c r="D172" s="119" t="str">
        <f t="shared" si="8"/>
        <v>korte baan;50;vlinderslag;mannen0,000458217592592593</v>
      </c>
      <c r="E172" s="119" t="str">
        <f t="shared" si="11"/>
        <v>korte baan;50;vlinderslag;mannen;oud0,000458217592592593</v>
      </c>
      <c r="F172" s="36" t="s">
        <v>8</v>
      </c>
      <c r="G172" s="113" t="s">
        <v>57</v>
      </c>
      <c r="H172" s="57">
        <v>50</v>
      </c>
      <c r="I172" s="36" t="s">
        <v>15</v>
      </c>
      <c r="J172" s="57" t="s">
        <v>450</v>
      </c>
      <c r="K172" s="57">
        <v>2007</v>
      </c>
      <c r="L172" s="114" t="s">
        <v>47</v>
      </c>
      <c r="M172" s="109">
        <v>4.5821759259259258E-4</v>
      </c>
      <c r="N172" s="43" t="s">
        <v>22</v>
      </c>
      <c r="O172" s="113">
        <v>43772</v>
      </c>
      <c r="P172" s="43" t="s">
        <v>446</v>
      </c>
      <c r="Q172" s="57" t="s">
        <v>53</v>
      </c>
    </row>
    <row r="173" spans="1:17" hidden="1" x14ac:dyDescent="0.55000000000000004">
      <c r="A173" s="117" t="e">
        <f>VLOOKUP(B173,verwijzingen!$A$5:$B$123,2,FALSE)&amp;L173</f>
        <v>#N/A</v>
      </c>
      <c r="B173" s="119" t="str">
        <f t="shared" si="9"/>
        <v>korte baan;200;wisselslag;mannen;oud</v>
      </c>
      <c r="C173" s="119" t="str">
        <f t="shared" si="10"/>
        <v>korte baan;200;wisselslag;mannen</v>
      </c>
      <c r="D173" s="119" t="str">
        <f t="shared" si="8"/>
        <v>korte baan;200;wisselslag;mannen0,00200474537037037</v>
      </c>
      <c r="E173" s="119" t="str">
        <f t="shared" si="11"/>
        <v>korte baan;200;wisselslag;mannen;oud0,00200474537037037</v>
      </c>
      <c r="F173" s="36" t="s">
        <v>8</v>
      </c>
      <c r="G173" s="113" t="s">
        <v>57</v>
      </c>
      <c r="H173" s="57">
        <v>200</v>
      </c>
      <c r="I173" s="36" t="s">
        <v>17</v>
      </c>
      <c r="J173" s="57" t="s">
        <v>450</v>
      </c>
      <c r="K173" s="57">
        <v>2007</v>
      </c>
      <c r="L173" s="114" t="s">
        <v>47</v>
      </c>
      <c r="M173" s="109">
        <v>2.0047453703703707E-3</v>
      </c>
      <c r="N173" s="43" t="s">
        <v>22</v>
      </c>
      <c r="O173" s="113">
        <v>43772</v>
      </c>
      <c r="P173" s="43" t="s">
        <v>446</v>
      </c>
      <c r="Q173" s="57" t="s">
        <v>53</v>
      </c>
    </row>
    <row r="174" spans="1:17" hidden="1" x14ac:dyDescent="0.55000000000000004">
      <c r="A174" s="117" t="e">
        <f>VLOOKUP(B174,verwijzingen!$A$5:$B$123,2,FALSE)&amp;L174</f>
        <v>#N/A</v>
      </c>
      <c r="B174" s="119" t="str">
        <f t="shared" si="9"/>
        <v>korte baan;50;vrije slag;mannen;oud</v>
      </c>
      <c r="C174" s="119" t="str">
        <f t="shared" si="10"/>
        <v>korte baan;50;vrije slag;mannen</v>
      </c>
      <c r="D174" s="119" t="str">
        <f t="shared" si="8"/>
        <v>korte baan;50;vrije slag;mannen0,000323726851851852</v>
      </c>
      <c r="E174" s="119" t="str">
        <f t="shared" si="11"/>
        <v>korte baan;50;vrije slag;mannen;oud0,000323726851851852</v>
      </c>
      <c r="F174" s="36" t="s">
        <v>8</v>
      </c>
      <c r="G174" s="113" t="s">
        <v>57</v>
      </c>
      <c r="H174" s="57">
        <v>50</v>
      </c>
      <c r="I174" s="36" t="s">
        <v>12</v>
      </c>
      <c r="J174" s="57" t="s">
        <v>450</v>
      </c>
      <c r="K174" s="57">
        <v>2006</v>
      </c>
      <c r="L174" s="114" t="s">
        <v>48</v>
      </c>
      <c r="M174" s="109">
        <v>3.2372685185185184E-4</v>
      </c>
      <c r="N174" s="43" t="s">
        <v>21</v>
      </c>
      <c r="O174" s="113">
        <v>43772</v>
      </c>
      <c r="P174" s="43" t="s">
        <v>446</v>
      </c>
      <c r="Q174" s="57" t="s">
        <v>53</v>
      </c>
    </row>
    <row r="175" spans="1:17" hidden="1" x14ac:dyDescent="0.55000000000000004">
      <c r="A175" s="117" t="e">
        <f>VLOOKUP(B175,verwijzingen!$A$5:$B$123,2,FALSE)&amp;L175</f>
        <v>#N/A</v>
      </c>
      <c r="B175" s="119" t="str">
        <f t="shared" si="9"/>
        <v>korte baan;100;vrije slag;mannen;oud</v>
      </c>
      <c r="C175" s="119" t="str">
        <f t="shared" si="10"/>
        <v>korte baan;100;vrije slag;mannen</v>
      </c>
      <c r="D175" s="119" t="str">
        <f t="shared" si="8"/>
        <v>korte baan;100;vrije slag;mannen0,000696990740740741</v>
      </c>
      <c r="E175" s="119" t="str">
        <f t="shared" si="11"/>
        <v>korte baan;100;vrije slag;mannen;oud0,000696990740740741</v>
      </c>
      <c r="F175" s="36" t="s">
        <v>8</v>
      </c>
      <c r="G175" s="113" t="s">
        <v>57</v>
      </c>
      <c r="H175" s="57">
        <v>100</v>
      </c>
      <c r="I175" s="36" t="s">
        <v>12</v>
      </c>
      <c r="J175" s="57" t="s">
        <v>450</v>
      </c>
      <c r="K175" s="57">
        <v>2006</v>
      </c>
      <c r="L175" s="114" t="s">
        <v>48</v>
      </c>
      <c r="M175" s="109">
        <v>6.9699074074074075E-4</v>
      </c>
      <c r="N175" s="43" t="s">
        <v>21</v>
      </c>
      <c r="O175" s="113">
        <v>43772</v>
      </c>
      <c r="P175" s="43" t="s">
        <v>446</v>
      </c>
      <c r="Q175" s="57" t="s">
        <v>53</v>
      </c>
    </row>
    <row r="176" spans="1:17" hidden="1" x14ac:dyDescent="0.55000000000000004">
      <c r="A176" s="117" t="e">
        <f>VLOOKUP(B176,verwijzingen!$A$5:$B$123,2,FALSE)&amp;L176</f>
        <v>#N/A</v>
      </c>
      <c r="B176" s="119" t="str">
        <f t="shared" si="9"/>
        <v>korte baan;50;vlinderslag;mannen;oud</v>
      </c>
      <c r="C176" s="119" t="str">
        <f t="shared" si="10"/>
        <v>korte baan;50;vlinderslag;mannen</v>
      </c>
      <c r="D176" s="119" t="str">
        <f t="shared" si="8"/>
        <v>korte baan;50;vlinderslag;mannen0,000373032407407407</v>
      </c>
      <c r="E176" s="119" t="str">
        <f t="shared" si="11"/>
        <v>korte baan;50;vlinderslag;mannen;oud0,000373032407407407</v>
      </c>
      <c r="F176" s="36" t="s">
        <v>8</v>
      </c>
      <c r="G176" s="113" t="s">
        <v>57</v>
      </c>
      <c r="H176" s="57">
        <v>50</v>
      </c>
      <c r="I176" s="36" t="s">
        <v>15</v>
      </c>
      <c r="J176" s="57" t="s">
        <v>450</v>
      </c>
      <c r="K176" s="57">
        <v>2006</v>
      </c>
      <c r="L176" s="114" t="s">
        <v>48</v>
      </c>
      <c r="M176" s="109">
        <v>3.7303240740740737E-4</v>
      </c>
      <c r="N176" s="43" t="s">
        <v>21</v>
      </c>
      <c r="O176" s="113">
        <v>43772</v>
      </c>
      <c r="P176" s="43" t="s">
        <v>446</v>
      </c>
      <c r="Q176" s="57" t="s">
        <v>53</v>
      </c>
    </row>
    <row r="177" spans="1:17" hidden="1" x14ac:dyDescent="0.55000000000000004">
      <c r="A177" s="117" t="e">
        <f>VLOOKUP(B177,verwijzingen!$A$5:$B$123,2,FALSE)&amp;L177</f>
        <v>#N/A</v>
      </c>
      <c r="B177" s="119" t="str">
        <f t="shared" si="9"/>
        <v>korte baan;50;rugslag;mannen;oud</v>
      </c>
      <c r="C177" s="119" t="str">
        <f t="shared" si="10"/>
        <v>korte baan;50;rugslag;mannen</v>
      </c>
      <c r="D177" s="119" t="str">
        <f t="shared" si="8"/>
        <v>korte baan;50;rugslag;mannen0,000433796296296296</v>
      </c>
      <c r="E177" s="119" t="str">
        <f t="shared" si="11"/>
        <v>korte baan;50;rugslag;mannen;oud0,000433796296296296</v>
      </c>
      <c r="F177" s="36" t="s">
        <v>8</v>
      </c>
      <c r="G177" s="113" t="s">
        <v>57</v>
      </c>
      <c r="H177" s="57">
        <v>50</v>
      </c>
      <c r="I177" s="36" t="s">
        <v>13</v>
      </c>
      <c r="J177" s="57" t="s">
        <v>450</v>
      </c>
      <c r="K177" s="57">
        <v>2005</v>
      </c>
      <c r="L177" s="114" t="s">
        <v>49</v>
      </c>
      <c r="M177" s="109">
        <v>4.3379629629629627E-4</v>
      </c>
      <c r="N177" s="43" t="s">
        <v>32</v>
      </c>
      <c r="O177" s="113">
        <v>43772</v>
      </c>
      <c r="P177" s="43" t="s">
        <v>446</v>
      </c>
      <c r="Q177" s="57" t="s">
        <v>53</v>
      </c>
    </row>
    <row r="178" spans="1:17" hidden="1" x14ac:dyDescent="0.55000000000000004">
      <c r="A178" s="117" t="e">
        <f>VLOOKUP(B178,verwijzingen!$A$5:$B$123,2,FALSE)&amp;L178</f>
        <v>#N/A</v>
      </c>
      <c r="B178" s="119" t="str">
        <f t="shared" si="9"/>
        <v>korte baan;100;rugslag;mannen;oud</v>
      </c>
      <c r="C178" s="119" t="str">
        <f t="shared" si="10"/>
        <v>korte baan;100;rugslag;mannen</v>
      </c>
      <c r="D178" s="119" t="str">
        <f t="shared" si="8"/>
        <v>korte baan;100;rugslag;mannen0,000917939814814815</v>
      </c>
      <c r="E178" s="119" t="str">
        <f t="shared" si="11"/>
        <v>korte baan;100;rugslag;mannen;oud0,000917939814814815</v>
      </c>
      <c r="F178" s="36" t="s">
        <v>8</v>
      </c>
      <c r="G178" s="113" t="s">
        <v>57</v>
      </c>
      <c r="H178" s="57">
        <v>100</v>
      </c>
      <c r="I178" s="36" t="s">
        <v>13</v>
      </c>
      <c r="J178" s="57" t="s">
        <v>450</v>
      </c>
      <c r="K178" s="57">
        <v>2005</v>
      </c>
      <c r="L178" s="114" t="s">
        <v>49</v>
      </c>
      <c r="M178" s="109">
        <v>9.1793981481481468E-4</v>
      </c>
      <c r="N178" s="43" t="s">
        <v>32</v>
      </c>
      <c r="O178" s="113">
        <v>43772</v>
      </c>
      <c r="P178" s="43" t="s">
        <v>446</v>
      </c>
      <c r="Q178" s="57" t="s">
        <v>53</v>
      </c>
    </row>
    <row r="179" spans="1:17" hidden="1" x14ac:dyDescent="0.55000000000000004">
      <c r="A179" s="117" t="e">
        <f>VLOOKUP(B179,verwijzingen!$A$5:$B$123,2,FALSE)&amp;L179</f>
        <v>#N/A</v>
      </c>
      <c r="B179" s="119" t="str">
        <f t="shared" si="9"/>
        <v>korte baan;200;rugslag;mannen;oud</v>
      </c>
      <c r="C179" s="119" t="str">
        <f t="shared" si="10"/>
        <v>korte baan;200;rugslag;mannen</v>
      </c>
      <c r="D179" s="119" t="str">
        <f t="shared" si="8"/>
        <v>korte baan;200;rugslag;mannen0,00186782407407407</v>
      </c>
      <c r="E179" s="119" t="str">
        <f t="shared" si="11"/>
        <v>korte baan;200;rugslag;mannen;oud0,00186782407407407</v>
      </c>
      <c r="F179" s="36" t="s">
        <v>8</v>
      </c>
      <c r="G179" s="113" t="s">
        <v>57</v>
      </c>
      <c r="H179" s="57">
        <v>200</v>
      </c>
      <c r="I179" s="36" t="s">
        <v>13</v>
      </c>
      <c r="J179" s="57" t="s">
        <v>450</v>
      </c>
      <c r="K179" s="57">
        <v>2005</v>
      </c>
      <c r="L179" s="114" t="s">
        <v>49</v>
      </c>
      <c r="M179" s="109">
        <v>1.867824074074074E-3</v>
      </c>
      <c r="N179" s="43" t="s">
        <v>32</v>
      </c>
      <c r="O179" s="113">
        <v>43772</v>
      </c>
      <c r="P179" s="43" t="s">
        <v>446</v>
      </c>
      <c r="Q179" s="57" t="s">
        <v>53</v>
      </c>
    </row>
    <row r="180" spans="1:17" hidden="1" x14ac:dyDescent="0.55000000000000004">
      <c r="A180" s="117" t="e">
        <f>VLOOKUP(B180,verwijzingen!$A$5:$B$123,2,FALSE)&amp;L180</f>
        <v>#N/A</v>
      </c>
      <c r="B180" s="119" t="str">
        <f t="shared" si="9"/>
        <v>korte baan;50;vlinderslag;mannen;oud</v>
      </c>
      <c r="C180" s="119" t="str">
        <f t="shared" si="10"/>
        <v>korte baan;50;vlinderslag;mannen</v>
      </c>
      <c r="D180" s="119" t="str">
        <f t="shared" si="8"/>
        <v>korte baan;50;vlinderslag;mannen0,000491898148148148</v>
      </c>
      <c r="E180" s="119" t="str">
        <f t="shared" si="11"/>
        <v>korte baan;50;vlinderslag;mannen;oud0,000491898148148148</v>
      </c>
      <c r="F180" s="36" t="s">
        <v>8</v>
      </c>
      <c r="G180" s="113" t="s">
        <v>57</v>
      </c>
      <c r="H180" s="57">
        <v>50</v>
      </c>
      <c r="I180" s="36" t="s">
        <v>15</v>
      </c>
      <c r="J180" s="57" t="s">
        <v>450</v>
      </c>
      <c r="K180" s="57">
        <v>2005</v>
      </c>
      <c r="L180" s="114" t="s">
        <v>49</v>
      </c>
      <c r="M180" s="109">
        <v>4.9189814814814821E-4</v>
      </c>
      <c r="N180" s="43" t="s">
        <v>32</v>
      </c>
      <c r="O180" s="113">
        <v>43772</v>
      </c>
      <c r="P180" s="43" t="s">
        <v>446</v>
      </c>
      <c r="Q180" s="57" t="s">
        <v>53</v>
      </c>
    </row>
    <row r="181" spans="1:17" hidden="1" x14ac:dyDescent="0.55000000000000004">
      <c r="A181" s="117" t="e">
        <f>VLOOKUP(B181,verwijzingen!$A$5:$B$123,2,FALSE)&amp;L181</f>
        <v>#N/A</v>
      </c>
      <c r="B181" s="119" t="str">
        <f t="shared" si="9"/>
        <v>korte baan;100;vlinderslag;mannen;oud</v>
      </c>
      <c r="C181" s="119" t="str">
        <f t="shared" si="10"/>
        <v>korte baan;100;vlinderslag;mannen</v>
      </c>
      <c r="D181" s="119" t="str">
        <f t="shared" si="8"/>
        <v>korte baan;100;vlinderslag;mannen0,00109930555555556</v>
      </c>
      <c r="E181" s="119" t="str">
        <f t="shared" si="11"/>
        <v>korte baan;100;vlinderslag;mannen;oud0,00109930555555556</v>
      </c>
      <c r="F181" s="36" t="s">
        <v>8</v>
      </c>
      <c r="G181" s="113" t="s">
        <v>57</v>
      </c>
      <c r="H181" s="57">
        <v>100</v>
      </c>
      <c r="I181" s="36" t="s">
        <v>15</v>
      </c>
      <c r="J181" s="57" t="s">
        <v>450</v>
      </c>
      <c r="K181" s="57">
        <v>2005</v>
      </c>
      <c r="L181" s="114" t="s">
        <v>49</v>
      </c>
      <c r="M181" s="109">
        <v>1.0993055555555554E-3</v>
      </c>
      <c r="N181" s="43" t="s">
        <v>32</v>
      </c>
      <c r="O181" s="113">
        <v>43772</v>
      </c>
      <c r="P181" s="43" t="s">
        <v>446</v>
      </c>
      <c r="Q181" s="57" t="s">
        <v>53</v>
      </c>
    </row>
    <row r="182" spans="1:17" hidden="1" x14ac:dyDescent="0.55000000000000004">
      <c r="A182" s="117" t="e">
        <f>VLOOKUP(B182,verwijzingen!$A$5:$B$123,2,FALSE)&amp;L182</f>
        <v>#N/A</v>
      </c>
      <c r="B182" s="119" t="str">
        <f t="shared" si="9"/>
        <v>korte baan;50;vrije slag;mannen;oud</v>
      </c>
      <c r="C182" s="119" t="str">
        <f t="shared" si="10"/>
        <v>korte baan;50;vrije slag;mannen</v>
      </c>
      <c r="D182" s="119" t="str">
        <f t="shared" si="8"/>
        <v>korte baan;50;vrije slag;mannen0,000316550925925926</v>
      </c>
      <c r="E182" s="119" t="str">
        <f t="shared" si="11"/>
        <v>korte baan;50;vrije slag;mannen;oud0,000316550925925926</v>
      </c>
      <c r="F182" s="36" t="s">
        <v>8</v>
      </c>
      <c r="G182" s="113" t="s">
        <v>57</v>
      </c>
      <c r="H182" s="57">
        <v>50</v>
      </c>
      <c r="I182" s="36" t="s">
        <v>12</v>
      </c>
      <c r="J182" s="57" t="s">
        <v>450</v>
      </c>
      <c r="K182" s="57">
        <v>2004</v>
      </c>
      <c r="L182" s="114" t="s">
        <v>50</v>
      </c>
      <c r="M182" s="109">
        <v>3.1655092592592596E-4</v>
      </c>
      <c r="N182" s="43" t="s">
        <v>30</v>
      </c>
      <c r="O182" s="113">
        <v>43772</v>
      </c>
      <c r="P182" s="43" t="s">
        <v>446</v>
      </c>
      <c r="Q182" s="57" t="s">
        <v>53</v>
      </c>
    </row>
    <row r="183" spans="1:17" hidden="1" x14ac:dyDescent="0.55000000000000004">
      <c r="A183" s="117" t="e">
        <f>VLOOKUP(B183,verwijzingen!$A$5:$B$123,2,FALSE)&amp;L183</f>
        <v>#N/A</v>
      </c>
      <c r="B183" s="119" t="str">
        <f t="shared" si="9"/>
        <v>korte baan;100;vrije slag;mannen;oud</v>
      </c>
      <c r="C183" s="119" t="str">
        <f t="shared" si="10"/>
        <v>korte baan;100;vrije slag;mannen</v>
      </c>
      <c r="D183" s="119" t="str">
        <f t="shared" si="8"/>
        <v>korte baan;100;vrije slag;mannen0,000680324074074074</v>
      </c>
      <c r="E183" s="119" t="str">
        <f t="shared" si="11"/>
        <v>korte baan;100;vrije slag;mannen;oud0,000680324074074074</v>
      </c>
      <c r="F183" s="36" t="s">
        <v>8</v>
      </c>
      <c r="G183" s="113" t="s">
        <v>57</v>
      </c>
      <c r="H183" s="57">
        <v>100</v>
      </c>
      <c r="I183" s="36" t="s">
        <v>12</v>
      </c>
      <c r="J183" s="57" t="s">
        <v>450</v>
      </c>
      <c r="K183" s="57">
        <v>2004</v>
      </c>
      <c r="L183" s="114" t="s">
        <v>50</v>
      </c>
      <c r="M183" s="109">
        <v>6.8032407407407408E-4</v>
      </c>
      <c r="N183" s="43" t="s">
        <v>30</v>
      </c>
      <c r="O183" s="113">
        <v>43772</v>
      </c>
      <c r="P183" s="43" t="s">
        <v>446</v>
      </c>
      <c r="Q183" s="57" t="s">
        <v>53</v>
      </c>
    </row>
    <row r="184" spans="1:17" hidden="1" x14ac:dyDescent="0.55000000000000004">
      <c r="A184" s="117" t="e">
        <f>VLOOKUP(B184,verwijzingen!$A$5:$B$123,2,FALSE)&amp;L184</f>
        <v>#N/A</v>
      </c>
      <c r="B184" s="119" t="str">
        <f t="shared" si="9"/>
        <v>korte baan;200;rugslag;mannen;oud</v>
      </c>
      <c r="C184" s="119" t="str">
        <f t="shared" si="10"/>
        <v>korte baan;200;rugslag;mannen</v>
      </c>
      <c r="D184" s="119" t="str">
        <f t="shared" si="8"/>
        <v>korte baan;200;rugslag;mannen0,00163159722222222</v>
      </c>
      <c r="E184" s="119" t="str">
        <f t="shared" si="11"/>
        <v>korte baan;200;rugslag;mannen;oud0,00163159722222222</v>
      </c>
      <c r="F184" s="36" t="s">
        <v>8</v>
      </c>
      <c r="G184" s="113" t="s">
        <v>57</v>
      </c>
      <c r="H184" s="57">
        <v>200</v>
      </c>
      <c r="I184" s="36" t="s">
        <v>13</v>
      </c>
      <c r="J184" s="57" t="s">
        <v>450</v>
      </c>
      <c r="K184" s="57">
        <v>2004</v>
      </c>
      <c r="L184" s="114" t="s">
        <v>50</v>
      </c>
      <c r="M184" s="109">
        <v>1.631597222222222E-3</v>
      </c>
      <c r="N184" s="43" t="s">
        <v>30</v>
      </c>
      <c r="O184" s="113">
        <v>43772</v>
      </c>
      <c r="P184" s="43" t="s">
        <v>446</v>
      </c>
      <c r="Q184" s="57" t="s">
        <v>53</v>
      </c>
    </row>
    <row r="185" spans="1:17" hidden="1" x14ac:dyDescent="0.55000000000000004">
      <c r="A185" s="117" t="e">
        <f>VLOOKUP(B185,verwijzingen!$A$5:$B$123,2,FALSE)&amp;L185</f>
        <v>#N/A</v>
      </c>
      <c r="B185" s="119" t="str">
        <f t="shared" si="9"/>
        <v>korte baan;50;vlinderslag;mannen;oud</v>
      </c>
      <c r="C185" s="119" t="str">
        <f t="shared" si="10"/>
        <v>korte baan;50;vlinderslag;mannen</v>
      </c>
      <c r="D185" s="119" t="str">
        <f t="shared" si="8"/>
        <v>korte baan;50;vlinderslag;mannen0,000341087962962963</v>
      </c>
      <c r="E185" s="119" t="str">
        <f t="shared" si="11"/>
        <v>korte baan;50;vlinderslag;mannen;oud0,000341087962962963</v>
      </c>
      <c r="F185" s="36" t="s">
        <v>8</v>
      </c>
      <c r="G185" s="113" t="s">
        <v>57</v>
      </c>
      <c r="H185" s="57">
        <v>50</v>
      </c>
      <c r="I185" s="36" t="s">
        <v>15</v>
      </c>
      <c r="J185" s="57" t="s">
        <v>450</v>
      </c>
      <c r="K185" s="57">
        <v>2004</v>
      </c>
      <c r="L185" s="114" t="s">
        <v>50</v>
      </c>
      <c r="M185" s="109">
        <v>3.4108796296296296E-4</v>
      </c>
      <c r="N185" s="43" t="s">
        <v>30</v>
      </c>
      <c r="O185" s="113">
        <v>43772</v>
      </c>
      <c r="P185" s="43" t="s">
        <v>446</v>
      </c>
      <c r="Q185" s="57" t="s">
        <v>53</v>
      </c>
    </row>
    <row r="186" spans="1:17" hidden="1" x14ac:dyDescent="0.55000000000000004">
      <c r="A186" s="117" t="e">
        <f>VLOOKUP(B186,verwijzingen!$A$5:$B$123,2,FALSE)&amp;L186</f>
        <v>#N/A</v>
      </c>
      <c r="B186" s="119" t="str">
        <f t="shared" si="9"/>
        <v>korte baan;100;vlinderslag;mannen;oud</v>
      </c>
      <c r="C186" s="119" t="str">
        <f t="shared" si="10"/>
        <v>korte baan;100;vlinderslag;mannen</v>
      </c>
      <c r="D186" s="119" t="str">
        <f t="shared" si="8"/>
        <v>korte baan;100;vlinderslag;mannen0,00075</v>
      </c>
      <c r="E186" s="119" t="str">
        <f t="shared" si="11"/>
        <v>korte baan;100;vlinderslag;mannen;oud0,00075</v>
      </c>
      <c r="F186" s="36" t="s">
        <v>8</v>
      </c>
      <c r="G186" s="113" t="s">
        <v>57</v>
      </c>
      <c r="H186" s="57">
        <v>100</v>
      </c>
      <c r="I186" s="36" t="s">
        <v>15</v>
      </c>
      <c r="J186" s="57" t="s">
        <v>450</v>
      </c>
      <c r="K186" s="57">
        <v>2004</v>
      </c>
      <c r="L186" s="114" t="s">
        <v>50</v>
      </c>
      <c r="M186" s="109">
        <v>7.5000000000000012E-4</v>
      </c>
      <c r="N186" s="43" t="s">
        <v>30</v>
      </c>
      <c r="O186" s="113">
        <v>43772</v>
      </c>
      <c r="P186" s="43" t="s">
        <v>446</v>
      </c>
      <c r="Q186" s="57" t="s">
        <v>53</v>
      </c>
    </row>
    <row r="187" spans="1:17" hidden="1" x14ac:dyDescent="0.55000000000000004">
      <c r="A187" s="117" t="e">
        <f>VLOOKUP(B187,verwijzingen!$A$5:$B$152,2,FALSE)&amp;L187</f>
        <v>#N/A</v>
      </c>
      <c r="B187" s="119" t="str">
        <f t="shared" si="9"/>
        <v>korte baan;50;vrije slag;vrouwen;oud</v>
      </c>
      <c r="C187" s="119" t="str">
        <f t="shared" si="10"/>
        <v>korte baan;50;vrije slag;vrouwen</v>
      </c>
      <c r="D187" s="119" t="str">
        <f t="shared" si="8"/>
        <v>korte baan;50;vrije slag;vrouwen0,000399189814814815</v>
      </c>
      <c r="E187" s="119" t="str">
        <f t="shared" si="11"/>
        <v>korte baan;50;vrije slag;vrouwen;oud0,000399189814814815</v>
      </c>
      <c r="F187" s="36" t="s">
        <v>8</v>
      </c>
      <c r="G187" s="113" t="s">
        <v>57</v>
      </c>
      <c r="H187" s="57">
        <v>50</v>
      </c>
      <c r="I187" s="36" t="s">
        <v>12</v>
      </c>
      <c r="J187" s="57" t="s">
        <v>451</v>
      </c>
      <c r="K187" s="57">
        <v>2003</v>
      </c>
      <c r="L187" s="114" t="s">
        <v>51</v>
      </c>
      <c r="M187" s="109">
        <v>3.9918981481481489E-4</v>
      </c>
      <c r="N187" s="43" t="s">
        <v>31</v>
      </c>
      <c r="O187" s="113">
        <v>43772</v>
      </c>
      <c r="P187" s="43" t="s">
        <v>446</v>
      </c>
      <c r="Q187" s="57" t="s">
        <v>53</v>
      </c>
    </row>
    <row r="188" spans="1:17" hidden="1" x14ac:dyDescent="0.55000000000000004">
      <c r="A188" s="117" t="e">
        <f>VLOOKUP(B188,verwijzingen!$A$5:$B$152,2,FALSE)&amp;L188</f>
        <v>#N/A</v>
      </c>
      <c r="B188" s="119" t="str">
        <f t="shared" si="9"/>
        <v>korte baan;100;vrije slag;vrouwen;oud</v>
      </c>
      <c r="C188" s="119" t="str">
        <f t="shared" si="10"/>
        <v>korte baan;100;vrije slag;vrouwen</v>
      </c>
      <c r="D188" s="119" t="str">
        <f t="shared" si="8"/>
        <v>korte baan;100;vrije slag;vrouwen0,000847106481481482</v>
      </c>
      <c r="E188" s="119" t="str">
        <f t="shared" si="11"/>
        <v>korte baan;100;vrije slag;vrouwen;oud0,000847106481481482</v>
      </c>
      <c r="F188" s="36" t="s">
        <v>8</v>
      </c>
      <c r="G188" s="113" t="s">
        <v>57</v>
      </c>
      <c r="H188" s="57">
        <v>100</v>
      </c>
      <c r="I188" s="36" t="s">
        <v>12</v>
      </c>
      <c r="J188" s="57" t="s">
        <v>451</v>
      </c>
      <c r="K188" s="57">
        <v>2003</v>
      </c>
      <c r="L188" s="114" t="s">
        <v>51</v>
      </c>
      <c r="M188" s="109">
        <v>8.4710648148148156E-4</v>
      </c>
      <c r="N188" s="43" t="s">
        <v>31</v>
      </c>
      <c r="O188" s="113">
        <v>43772</v>
      </c>
      <c r="P188" s="43" t="s">
        <v>446</v>
      </c>
      <c r="Q188" s="57" t="s">
        <v>53</v>
      </c>
    </row>
    <row r="189" spans="1:17" hidden="1" x14ac:dyDescent="0.55000000000000004">
      <c r="A189" s="117" t="e">
        <f>VLOOKUP(B189,verwijzingen!$A$5:$B$152,2,FALSE)&amp;L189</f>
        <v>#N/A</v>
      </c>
      <c r="B189" s="119" t="str">
        <f t="shared" si="9"/>
        <v>korte baan;200;vrije slag;vrouwen;oud</v>
      </c>
      <c r="C189" s="119" t="str">
        <f t="shared" si="10"/>
        <v>korte baan;200;vrije slag;vrouwen</v>
      </c>
      <c r="D189" s="119" t="str">
        <f t="shared" si="8"/>
        <v>korte baan;200;vrije slag;vrouwen0,00177372685185185</v>
      </c>
      <c r="E189" s="119" t="str">
        <f t="shared" si="11"/>
        <v>korte baan;200;vrije slag;vrouwen;oud0,00177372685185185</v>
      </c>
      <c r="F189" s="36" t="s">
        <v>8</v>
      </c>
      <c r="G189" s="113" t="s">
        <v>57</v>
      </c>
      <c r="H189" s="57">
        <v>200</v>
      </c>
      <c r="I189" s="36" t="s">
        <v>12</v>
      </c>
      <c r="J189" s="57" t="s">
        <v>451</v>
      </c>
      <c r="K189" s="57">
        <v>2003</v>
      </c>
      <c r="L189" s="114" t="s">
        <v>51</v>
      </c>
      <c r="M189" s="109">
        <v>1.7737268518518519E-3</v>
      </c>
      <c r="N189" s="43" t="s">
        <v>31</v>
      </c>
      <c r="O189" s="113">
        <v>43772</v>
      </c>
      <c r="P189" s="43" t="s">
        <v>446</v>
      </c>
      <c r="Q189" s="57" t="s">
        <v>53</v>
      </c>
    </row>
    <row r="190" spans="1:17" hidden="1" x14ac:dyDescent="0.55000000000000004">
      <c r="A190" s="117" t="e">
        <f>VLOOKUP(B190,verwijzingen!$A$5:$B$123,2,FALSE)&amp;L190</f>
        <v>#N/A</v>
      </c>
      <c r="B190" s="119" t="str">
        <f t="shared" si="9"/>
        <v>korte baan;50;schoolslag;vrouwen;oud</v>
      </c>
      <c r="C190" s="119" t="str">
        <f t="shared" si="10"/>
        <v>korte baan;50;schoolslag;vrouwen</v>
      </c>
      <c r="D190" s="119" t="str">
        <f t="shared" si="8"/>
        <v>korte baan;50;schoolslag;vrouwen0,000488888888888889</v>
      </c>
      <c r="E190" s="119" t="str">
        <f t="shared" si="11"/>
        <v>korte baan;50;schoolslag;vrouwen;oud0,000488888888888889</v>
      </c>
      <c r="F190" s="36" t="s">
        <v>8</v>
      </c>
      <c r="G190" s="113" t="s">
        <v>57</v>
      </c>
      <c r="H190" s="57">
        <v>50</v>
      </c>
      <c r="I190" s="36" t="s">
        <v>14</v>
      </c>
      <c r="J190" s="57" t="s">
        <v>451</v>
      </c>
      <c r="K190" s="57">
        <v>2003</v>
      </c>
      <c r="L190" s="114" t="s">
        <v>51</v>
      </c>
      <c r="M190" s="109">
        <v>4.8888888888888897E-4</v>
      </c>
      <c r="N190" s="43" t="s">
        <v>31</v>
      </c>
      <c r="O190" s="113">
        <v>43772</v>
      </c>
      <c r="P190" s="43" t="s">
        <v>446</v>
      </c>
      <c r="Q190" s="57" t="s">
        <v>53</v>
      </c>
    </row>
    <row r="191" spans="1:17" hidden="1" x14ac:dyDescent="0.55000000000000004">
      <c r="A191" s="117" t="e">
        <f>VLOOKUP(B191,verwijzingen!$A$5:$B$152,2,FALSE)&amp;L191</f>
        <v>#N/A</v>
      </c>
      <c r="B191" s="119" t="str">
        <f t="shared" si="9"/>
        <v>korte baan;100;schoolslag;vrouwen;oud</v>
      </c>
      <c r="C191" s="119" t="str">
        <f t="shared" si="10"/>
        <v>korte baan;100;schoolslag;vrouwen</v>
      </c>
      <c r="D191" s="119" t="str">
        <f t="shared" si="8"/>
        <v>korte baan;100;schoolslag;vrouwen0,00107418981481481</v>
      </c>
      <c r="E191" s="119" t="str">
        <f t="shared" si="11"/>
        <v>korte baan;100;schoolslag;vrouwen;oud0,00107418981481481</v>
      </c>
      <c r="F191" s="36" t="s">
        <v>8</v>
      </c>
      <c r="G191" s="113" t="s">
        <v>57</v>
      </c>
      <c r="H191" s="57">
        <v>100</v>
      </c>
      <c r="I191" s="36" t="s">
        <v>14</v>
      </c>
      <c r="J191" s="57" t="s">
        <v>451</v>
      </c>
      <c r="K191" s="57">
        <v>2003</v>
      </c>
      <c r="L191" s="114" t="s">
        <v>51</v>
      </c>
      <c r="M191" s="109">
        <v>1.0741898148148147E-3</v>
      </c>
      <c r="N191" s="43" t="s">
        <v>31</v>
      </c>
      <c r="O191" s="113">
        <v>43772</v>
      </c>
      <c r="P191" s="43" t="s">
        <v>446</v>
      </c>
      <c r="Q191" s="57" t="s">
        <v>53</v>
      </c>
    </row>
    <row r="192" spans="1:17" hidden="1" x14ac:dyDescent="0.55000000000000004">
      <c r="A192" s="117" t="e">
        <f>VLOOKUP(B192,verwijzingen!$A$5:$B$123,2,FALSE)&amp;L192</f>
        <v>#N/A</v>
      </c>
      <c r="B192" s="119" t="str">
        <f t="shared" si="9"/>
        <v>korte baan;100;schoolslag;mannen;oud</v>
      </c>
      <c r="C192" s="119" t="str">
        <f t="shared" si="10"/>
        <v>korte baan;100;schoolslag;mannen</v>
      </c>
      <c r="D192" s="119" t="str">
        <f t="shared" si="8"/>
        <v>korte baan;100;schoolslag;mannen0,000946412037037037</v>
      </c>
      <c r="E192" s="119" t="str">
        <f t="shared" si="11"/>
        <v>korte baan;100;schoolslag;mannen;oud0,000946412037037037</v>
      </c>
      <c r="F192" s="36" t="s">
        <v>8</v>
      </c>
      <c r="G192" s="113" t="s">
        <v>57</v>
      </c>
      <c r="H192" s="57">
        <v>100</v>
      </c>
      <c r="I192" s="36" t="s">
        <v>14</v>
      </c>
      <c r="J192" s="57" t="s">
        <v>450</v>
      </c>
      <c r="K192" s="57">
        <v>2003</v>
      </c>
      <c r="L192" s="114" t="s">
        <v>51</v>
      </c>
      <c r="M192" s="109">
        <v>9.4641203703703695E-4</v>
      </c>
      <c r="N192" s="43" t="s">
        <v>33</v>
      </c>
      <c r="O192" s="113">
        <v>43772</v>
      </c>
      <c r="P192" s="43" t="s">
        <v>446</v>
      </c>
      <c r="Q192" s="57" t="s">
        <v>53</v>
      </c>
    </row>
    <row r="193" spans="1:17" hidden="1" x14ac:dyDescent="0.55000000000000004">
      <c r="A193" s="117" t="e">
        <f>VLOOKUP(B193,verwijzingen!$A$5:$B$152,2,FALSE)&amp;L193</f>
        <v>#N/A</v>
      </c>
      <c r="B193" s="119" t="str">
        <f t="shared" si="9"/>
        <v>korte baan;50;vrije slag;mannen;oud</v>
      </c>
      <c r="C193" s="119" t="str">
        <f t="shared" si="10"/>
        <v>korte baan;50;vrije slag;mannen</v>
      </c>
      <c r="D193" s="119" t="str">
        <f t="shared" si="8"/>
        <v>korte baan;50;vrije slag;mannen0,000305208333333333</v>
      </c>
      <c r="E193" s="119" t="str">
        <f t="shared" si="11"/>
        <v>korte baan;50;vrije slag;mannen;oud0,000305208333333333</v>
      </c>
      <c r="F193" s="36" t="s">
        <v>8</v>
      </c>
      <c r="G193" s="113" t="s">
        <v>57</v>
      </c>
      <c r="H193" s="57">
        <v>50</v>
      </c>
      <c r="I193" s="36" t="s">
        <v>12</v>
      </c>
      <c r="J193" s="57" t="s">
        <v>450</v>
      </c>
      <c r="K193" s="57">
        <v>2003</v>
      </c>
      <c r="L193" s="114" t="s">
        <v>51</v>
      </c>
      <c r="M193" s="109">
        <v>3.0520833333333333E-4</v>
      </c>
      <c r="N193" s="43" t="s">
        <v>20</v>
      </c>
      <c r="O193" s="113">
        <v>43772</v>
      </c>
      <c r="P193" s="43" t="s">
        <v>446</v>
      </c>
      <c r="Q193" s="57" t="s">
        <v>53</v>
      </c>
    </row>
    <row r="194" spans="1:17" hidden="1" x14ac:dyDescent="0.55000000000000004">
      <c r="A194" s="117" t="e">
        <f>VLOOKUP(B194,verwijzingen!$A$5:$B$123,2,FALSE)&amp;L194</f>
        <v>#N/A</v>
      </c>
      <c r="B194" s="119" t="str">
        <f t="shared" si="9"/>
        <v>korte baan;200;vrije slag;mannen;oud</v>
      </c>
      <c r="C194" s="119" t="str">
        <f t="shared" si="10"/>
        <v>korte baan;200;vrije slag;mannen</v>
      </c>
      <c r="D194" s="119" t="str">
        <f t="shared" ref="D194:D256" si="12">CONCATENATE(C194,M194)</f>
        <v>korte baan;200;vrije slag;mannen0,00150034722222222</v>
      </c>
      <c r="E194" s="119" t="str">
        <f t="shared" si="11"/>
        <v>korte baan;200;vrije slag;mannen;oud0,00150034722222222</v>
      </c>
      <c r="F194" s="36" t="s">
        <v>8</v>
      </c>
      <c r="G194" s="113" t="s">
        <v>57</v>
      </c>
      <c r="H194" s="57">
        <v>200</v>
      </c>
      <c r="I194" s="36" t="s">
        <v>12</v>
      </c>
      <c r="J194" s="57" t="s">
        <v>450</v>
      </c>
      <c r="K194" s="57">
        <v>2003</v>
      </c>
      <c r="L194" s="114" t="s">
        <v>51</v>
      </c>
      <c r="M194" s="109">
        <v>1.5003472222222221E-3</v>
      </c>
      <c r="N194" s="43" t="s">
        <v>20</v>
      </c>
      <c r="O194" s="113">
        <v>43772</v>
      </c>
      <c r="P194" s="43" t="s">
        <v>446</v>
      </c>
      <c r="Q194" s="57" t="s">
        <v>53</v>
      </c>
    </row>
    <row r="195" spans="1:17" hidden="1" x14ac:dyDescent="0.55000000000000004">
      <c r="A195" s="117" t="e">
        <f>VLOOKUP(B195,verwijzingen!$A$5:$B$123,2,FALSE)&amp;L195</f>
        <v>#N/A</v>
      </c>
      <c r="B195" s="119" t="str">
        <f t="shared" ref="B195:B257" si="13">+$G195&amp;";"&amp;$H195&amp;";"&amp;$I195&amp;";"&amp;$J195&amp;";"&amp;$Q195</f>
        <v>korte baan;200;vrije slag;vrouwen;oud</v>
      </c>
      <c r="C195" s="119" t="str">
        <f t="shared" ref="C195:C257" si="14">+$G195&amp;";"&amp;$H195&amp;";"&amp;$I195&amp;";"&amp;$J195</f>
        <v>korte baan;200;vrije slag;vrouwen</v>
      </c>
      <c r="D195" s="119" t="str">
        <f t="shared" si="12"/>
        <v>korte baan;200;vrije slag;vrouwen0,00176585648148148</v>
      </c>
      <c r="E195" s="119" t="str">
        <f t="shared" ref="E195:E257" si="15">+B195&amp;M195</f>
        <v>korte baan;200;vrije slag;vrouwen;oud0,00176585648148148</v>
      </c>
      <c r="F195" s="36" t="s">
        <v>8</v>
      </c>
      <c r="G195" s="113" t="s">
        <v>57</v>
      </c>
      <c r="H195" s="57">
        <v>200</v>
      </c>
      <c r="I195" s="36" t="s">
        <v>12</v>
      </c>
      <c r="J195" s="57" t="s">
        <v>451</v>
      </c>
      <c r="K195" s="57">
        <v>2002</v>
      </c>
      <c r="L195" s="114" t="s">
        <v>52</v>
      </c>
      <c r="M195" s="109">
        <v>1.7658564814814813E-3</v>
      </c>
      <c r="N195" s="43" t="s">
        <v>24</v>
      </c>
      <c r="O195" s="113">
        <v>43772</v>
      </c>
      <c r="P195" s="43" t="s">
        <v>446</v>
      </c>
      <c r="Q195" s="57" t="s">
        <v>53</v>
      </c>
    </row>
    <row r="196" spans="1:17" hidden="1" x14ac:dyDescent="0.55000000000000004">
      <c r="A196" s="117" t="e">
        <f>VLOOKUP(B196,verwijzingen!$A$5:$B$152,2,FALSE)&amp;L196</f>
        <v>#N/A</v>
      </c>
      <c r="B196" s="119" t="str">
        <f t="shared" si="13"/>
        <v>korte baan;50;schoolslag;vrouwen;oud</v>
      </c>
      <c r="C196" s="119" t="str">
        <f t="shared" si="14"/>
        <v>korte baan;50;schoolslag;vrouwen</v>
      </c>
      <c r="D196" s="119" t="str">
        <f t="shared" si="12"/>
        <v>korte baan;50;schoolslag;vrouwen0,000500347222222222</v>
      </c>
      <c r="E196" s="119" t="str">
        <f t="shared" si="15"/>
        <v>korte baan;50;schoolslag;vrouwen;oud0,000500347222222222</v>
      </c>
      <c r="F196" s="36" t="s">
        <v>8</v>
      </c>
      <c r="G196" s="113" t="s">
        <v>57</v>
      </c>
      <c r="H196" s="57">
        <v>50</v>
      </c>
      <c r="I196" s="36" t="s">
        <v>14</v>
      </c>
      <c r="J196" s="57" t="s">
        <v>451</v>
      </c>
      <c r="K196" s="57">
        <v>2002</v>
      </c>
      <c r="L196" s="114" t="s">
        <v>52</v>
      </c>
      <c r="M196" s="109">
        <v>5.0034722222222223E-4</v>
      </c>
      <c r="N196" s="43" t="s">
        <v>24</v>
      </c>
      <c r="O196" s="113">
        <v>43772</v>
      </c>
      <c r="P196" s="43" t="s">
        <v>446</v>
      </c>
      <c r="Q196" s="57" t="s">
        <v>53</v>
      </c>
    </row>
    <row r="197" spans="1:17" hidden="1" x14ac:dyDescent="0.55000000000000004">
      <c r="A197" s="117" t="e">
        <f>VLOOKUP(B197,verwijzingen!$A$5:$B$123,2,FALSE)&amp;L197</f>
        <v>#N/A</v>
      </c>
      <c r="B197" s="119" t="str">
        <f t="shared" si="13"/>
        <v>korte baan;100;vlinderslag;vrouwen;oud</v>
      </c>
      <c r="C197" s="119" t="str">
        <f t="shared" si="14"/>
        <v>korte baan;100;vlinderslag;vrouwen</v>
      </c>
      <c r="D197" s="119" t="str">
        <f t="shared" si="12"/>
        <v>korte baan;100;vlinderslag;vrouwen0,000959490740740741</v>
      </c>
      <c r="E197" s="119" t="str">
        <f t="shared" si="15"/>
        <v>korte baan;100;vlinderslag;vrouwen;oud0,000959490740740741</v>
      </c>
      <c r="F197" s="36" t="s">
        <v>8</v>
      </c>
      <c r="G197" s="113" t="s">
        <v>57</v>
      </c>
      <c r="H197" s="57">
        <v>100</v>
      </c>
      <c r="I197" s="36" t="s">
        <v>15</v>
      </c>
      <c r="J197" s="57" t="s">
        <v>451</v>
      </c>
      <c r="K197" s="57">
        <v>2002</v>
      </c>
      <c r="L197" s="114" t="s">
        <v>52</v>
      </c>
      <c r="M197" s="109">
        <v>9.5949074074074068E-4</v>
      </c>
      <c r="N197" s="43" t="s">
        <v>24</v>
      </c>
      <c r="O197" s="113">
        <v>43772</v>
      </c>
      <c r="P197" s="43" t="s">
        <v>446</v>
      </c>
      <c r="Q197" s="57" t="s">
        <v>53</v>
      </c>
    </row>
    <row r="198" spans="1:17" hidden="1" x14ac:dyDescent="0.55000000000000004">
      <c r="A198" s="117" t="e">
        <f>VLOOKUP(B198,verwijzingen!$A$5:$B$123,2,FALSE)&amp;L198</f>
        <v>#N/A</v>
      </c>
      <c r="B198" s="119" t="str">
        <f t="shared" si="13"/>
        <v>korte baan;100;vrije slag;vrouwen;oud</v>
      </c>
      <c r="C198" s="119" t="str">
        <f t="shared" si="14"/>
        <v>korte baan;100;vrije slag;vrouwen</v>
      </c>
      <c r="D198" s="119" t="str">
        <f t="shared" si="12"/>
        <v>korte baan;100;vrije slag;vrouwen0,000798726851851852</v>
      </c>
      <c r="E198" s="119" t="str">
        <f t="shared" si="15"/>
        <v>korte baan;100;vrije slag;vrouwen;oud0,000798726851851852</v>
      </c>
      <c r="F198" s="36" t="s">
        <v>8</v>
      </c>
      <c r="G198" s="113" t="s">
        <v>57</v>
      </c>
      <c r="H198" s="57">
        <v>100</v>
      </c>
      <c r="I198" s="36" t="s">
        <v>12</v>
      </c>
      <c r="J198" s="57" t="s">
        <v>451</v>
      </c>
      <c r="K198" s="57">
        <v>2000</v>
      </c>
      <c r="L198" s="114" t="s">
        <v>251</v>
      </c>
      <c r="M198" s="109">
        <v>7.9872685185185201E-4</v>
      </c>
      <c r="N198" s="121" t="s">
        <v>25</v>
      </c>
      <c r="O198" s="113">
        <v>43772</v>
      </c>
      <c r="P198" s="43" t="s">
        <v>446</v>
      </c>
      <c r="Q198" s="57" t="s">
        <v>53</v>
      </c>
    </row>
    <row r="199" spans="1:17" x14ac:dyDescent="0.55000000000000004">
      <c r="A199" s="117" t="str">
        <f>VLOOKUP(B199,verwijzingen!$A$5:$B$152,2,FALSE)&amp;L199</f>
        <v>kbdvr200&gt;= 18 jaar</v>
      </c>
      <c r="B199" s="119" t="str">
        <f t="shared" si="13"/>
        <v>korte baan;200;vrije slag;vrouwen;record</v>
      </c>
      <c r="C199" s="119" t="str">
        <f t="shared" si="14"/>
        <v>korte baan;200;vrije slag;vrouwen</v>
      </c>
      <c r="D199" s="119" t="str">
        <f t="shared" si="12"/>
        <v>korte baan;200;vrije slag;vrouwen0,00173622685185185</v>
      </c>
      <c r="E199" s="119" t="str">
        <f t="shared" si="15"/>
        <v>korte baan;200;vrije slag;vrouwen;record0,00173622685185185</v>
      </c>
      <c r="F199" s="36" t="s">
        <v>8</v>
      </c>
      <c r="G199" s="113" t="s">
        <v>57</v>
      </c>
      <c r="H199" s="57">
        <v>200</v>
      </c>
      <c r="I199" s="36" t="s">
        <v>12</v>
      </c>
      <c r="J199" s="57" t="s">
        <v>451</v>
      </c>
      <c r="K199" s="57">
        <v>2000</v>
      </c>
      <c r="L199" s="114" t="s">
        <v>251</v>
      </c>
      <c r="M199" s="109">
        <v>1.7362268518518519E-3</v>
      </c>
      <c r="N199" s="121" t="s">
        <v>25</v>
      </c>
      <c r="O199" s="113">
        <v>43772</v>
      </c>
      <c r="P199" s="43" t="s">
        <v>446</v>
      </c>
      <c r="Q199" s="57" t="s">
        <v>38</v>
      </c>
    </row>
    <row r="200" spans="1:17" hidden="1" x14ac:dyDescent="0.55000000000000004">
      <c r="A200" s="117" t="e">
        <f>VLOOKUP(B200,verwijzingen!$A$5:$B$123,2,FALSE)&amp;L200</f>
        <v>#N/A</v>
      </c>
      <c r="B200" s="119" t="str">
        <f t="shared" si="13"/>
        <v>korte baan;50;schoolslag;vrouwen;oud</v>
      </c>
      <c r="C200" s="119" t="str">
        <f t="shared" si="14"/>
        <v>korte baan;50;schoolslag;vrouwen</v>
      </c>
      <c r="D200" s="119" t="str">
        <f t="shared" si="12"/>
        <v>korte baan;50;schoolslag;vrouwen0,000487962962962963</v>
      </c>
      <c r="E200" s="119" t="str">
        <f t="shared" si="15"/>
        <v>korte baan;50;schoolslag;vrouwen;oud0,000487962962962963</v>
      </c>
      <c r="F200" s="36" t="s">
        <v>8</v>
      </c>
      <c r="G200" s="113" t="s">
        <v>57</v>
      </c>
      <c r="H200" s="57">
        <v>50</v>
      </c>
      <c r="I200" s="36" t="s">
        <v>14</v>
      </c>
      <c r="J200" s="57" t="s">
        <v>451</v>
      </c>
      <c r="K200" s="57">
        <v>2000</v>
      </c>
      <c r="L200" s="114" t="s">
        <v>251</v>
      </c>
      <c r="M200" s="109">
        <v>4.8796296296296299E-4</v>
      </c>
      <c r="N200" s="121" t="s">
        <v>25</v>
      </c>
      <c r="O200" s="113">
        <v>43772</v>
      </c>
      <c r="P200" s="43" t="s">
        <v>446</v>
      </c>
      <c r="Q200" s="57" t="s">
        <v>53</v>
      </c>
    </row>
    <row r="201" spans="1:17" hidden="1" x14ac:dyDescent="0.55000000000000004">
      <c r="A201" s="117" t="e">
        <f>VLOOKUP(B201,verwijzingen!$A$5:$B$123,2,FALSE)&amp;L201</f>
        <v>#N/A</v>
      </c>
      <c r="B201" s="119" t="str">
        <f t="shared" si="13"/>
        <v>korte baan;50;vlinderslag;vrouwen;oud</v>
      </c>
      <c r="C201" s="119" t="str">
        <f t="shared" si="14"/>
        <v>korte baan;50;vlinderslag;vrouwen</v>
      </c>
      <c r="D201" s="119" t="str">
        <f t="shared" si="12"/>
        <v>korte baan;50;vlinderslag;vrouwen0,000453240740740741</v>
      </c>
      <c r="E201" s="119" t="str">
        <f t="shared" si="15"/>
        <v>korte baan;50;vlinderslag;vrouwen;oud0,000453240740740741</v>
      </c>
      <c r="F201" s="36" t="s">
        <v>8</v>
      </c>
      <c r="G201" s="113" t="s">
        <v>57</v>
      </c>
      <c r="H201" s="57">
        <v>50</v>
      </c>
      <c r="I201" s="36" t="s">
        <v>15</v>
      </c>
      <c r="J201" s="57" t="s">
        <v>451</v>
      </c>
      <c r="K201" s="57">
        <v>2000</v>
      </c>
      <c r="L201" s="114" t="s">
        <v>251</v>
      </c>
      <c r="M201" s="109">
        <v>4.5324074074074065E-4</v>
      </c>
      <c r="N201" s="121" t="s">
        <v>25</v>
      </c>
      <c r="O201" s="113">
        <v>43772</v>
      </c>
      <c r="P201" s="43" t="s">
        <v>446</v>
      </c>
      <c r="Q201" s="57" t="s">
        <v>53</v>
      </c>
    </row>
    <row r="202" spans="1:17" hidden="1" x14ac:dyDescent="0.55000000000000004">
      <c r="A202" s="117" t="e">
        <f>VLOOKUP(B202,verwijzingen!$A$5:$B$152,2,FALSE)&amp;L202</f>
        <v>#N/A</v>
      </c>
      <c r="B202" s="119" t="str">
        <f t="shared" si="13"/>
        <v>korte baan;100;vlinderslag;vrouwen;oud</v>
      </c>
      <c r="C202" s="119" t="str">
        <f t="shared" si="14"/>
        <v>korte baan;100;vlinderslag;vrouwen</v>
      </c>
      <c r="D202" s="119" t="str">
        <f t="shared" si="12"/>
        <v>korte baan;100;vlinderslag;vrouwen0,000961805555555556</v>
      </c>
      <c r="E202" s="119" t="str">
        <f t="shared" si="15"/>
        <v>korte baan;100;vlinderslag;vrouwen;oud0,000961805555555556</v>
      </c>
      <c r="F202" s="36" t="s">
        <v>8</v>
      </c>
      <c r="G202" s="113" t="s">
        <v>57</v>
      </c>
      <c r="H202" s="57">
        <v>100</v>
      </c>
      <c r="I202" s="36" t="s">
        <v>15</v>
      </c>
      <c r="J202" s="57" t="s">
        <v>451</v>
      </c>
      <c r="K202" s="57">
        <v>2000</v>
      </c>
      <c r="L202" s="114" t="s">
        <v>251</v>
      </c>
      <c r="M202" s="109">
        <v>9.6180555555555559E-4</v>
      </c>
      <c r="N202" s="121" t="s">
        <v>25</v>
      </c>
      <c r="O202" s="113">
        <v>43772</v>
      </c>
      <c r="P202" s="43" t="s">
        <v>446</v>
      </c>
      <c r="Q202" s="57" t="s">
        <v>53</v>
      </c>
    </row>
    <row r="203" spans="1:17" hidden="1" x14ac:dyDescent="0.55000000000000004">
      <c r="A203" s="117" t="e">
        <f>VLOOKUP(B203,verwijzingen!$A$5:$B$123,2,FALSE)&amp;L203</f>
        <v>#N/A</v>
      </c>
      <c r="B203" s="119" t="str">
        <f t="shared" si="13"/>
        <v>korte baan;50;vlinderslag;mannen;oud</v>
      </c>
      <c r="C203" s="119" t="str">
        <f t="shared" si="14"/>
        <v>korte baan;50;vlinderslag;mannen</v>
      </c>
      <c r="D203" s="119" t="str">
        <f t="shared" si="12"/>
        <v>korte baan;50;vlinderslag;mannen0,00039849537037037</v>
      </c>
      <c r="E203" s="119" t="str">
        <f t="shared" si="15"/>
        <v>korte baan;50;vlinderslag;mannen;oud0,00039849537037037</v>
      </c>
      <c r="F203" s="36" t="s">
        <v>8</v>
      </c>
      <c r="G203" s="113" t="s">
        <v>57</v>
      </c>
      <c r="H203" s="57">
        <v>50</v>
      </c>
      <c r="I203" s="36" t="s">
        <v>15</v>
      </c>
      <c r="J203" s="57" t="s">
        <v>450</v>
      </c>
      <c r="K203" s="57">
        <v>1999</v>
      </c>
      <c r="L203" s="114" t="s">
        <v>251</v>
      </c>
      <c r="M203" s="109">
        <v>3.984953703703704E-4</v>
      </c>
      <c r="N203" s="43" t="s">
        <v>28</v>
      </c>
      <c r="O203" s="113">
        <v>43772</v>
      </c>
      <c r="P203" s="43" t="s">
        <v>446</v>
      </c>
      <c r="Q203" s="57" t="s">
        <v>53</v>
      </c>
    </row>
    <row r="204" spans="1:17" hidden="1" x14ac:dyDescent="0.55000000000000004">
      <c r="A204" s="117" t="e">
        <f>VLOOKUP(B204,verwijzingen!$A$5:$B$152,2,FALSE)&amp;L204</f>
        <v>#N/A</v>
      </c>
      <c r="B204" s="119" t="str">
        <f t="shared" si="13"/>
        <v>korte baan;200;vrije slag;mannen;oud</v>
      </c>
      <c r="C204" s="119" t="str">
        <f t="shared" si="14"/>
        <v>korte baan;200;vrije slag;mannen</v>
      </c>
      <c r="D204" s="119" t="str">
        <f t="shared" si="12"/>
        <v>korte baan;200;vrije slag;mannen0,00161111111111111</v>
      </c>
      <c r="E204" s="119" t="str">
        <f t="shared" si="15"/>
        <v>korte baan;200;vrije slag;mannen;oud0,00161111111111111</v>
      </c>
      <c r="F204" s="36" t="s">
        <v>8</v>
      </c>
      <c r="G204" s="113" t="s">
        <v>57</v>
      </c>
      <c r="H204" s="57">
        <v>200</v>
      </c>
      <c r="I204" s="36" t="s">
        <v>12</v>
      </c>
      <c r="J204" s="57" t="s">
        <v>450</v>
      </c>
      <c r="K204" s="57">
        <v>2001</v>
      </c>
      <c r="L204" s="114" t="s">
        <v>251</v>
      </c>
      <c r="M204" s="109">
        <v>1.6111111111111109E-3</v>
      </c>
      <c r="N204" s="43" t="s">
        <v>29</v>
      </c>
      <c r="O204" s="113">
        <v>43772</v>
      </c>
      <c r="P204" s="43" t="s">
        <v>446</v>
      </c>
      <c r="Q204" s="57" t="s">
        <v>53</v>
      </c>
    </row>
    <row r="205" spans="1:17" hidden="1" x14ac:dyDescent="0.55000000000000004">
      <c r="A205" s="117" t="e">
        <f>VLOOKUP(B205,verwijzingen!$A$5:$B$123,2,FALSE)&amp;L205</f>
        <v>#N/A</v>
      </c>
      <c r="B205" s="119" t="str">
        <f t="shared" si="13"/>
        <v>korte baan;50;schoolslag;mannen;oud</v>
      </c>
      <c r="C205" s="119" t="str">
        <f t="shared" si="14"/>
        <v>korte baan;50;schoolslag;mannen</v>
      </c>
      <c r="D205" s="119" t="str">
        <f t="shared" si="12"/>
        <v>korte baan;50;schoolslag;mannen0,000392013888888889</v>
      </c>
      <c r="E205" s="119" t="str">
        <f t="shared" si="15"/>
        <v>korte baan;50;schoolslag;mannen;oud0,000392013888888889</v>
      </c>
      <c r="F205" s="36" t="s">
        <v>8</v>
      </c>
      <c r="G205" s="113" t="s">
        <v>57</v>
      </c>
      <c r="H205" s="57">
        <v>50</v>
      </c>
      <c r="I205" s="36" t="s">
        <v>14</v>
      </c>
      <c r="J205" s="57" t="s">
        <v>450</v>
      </c>
      <c r="K205" s="57">
        <v>2001</v>
      </c>
      <c r="L205" s="114" t="s">
        <v>251</v>
      </c>
      <c r="M205" s="109">
        <v>3.9201388888888885E-4</v>
      </c>
      <c r="N205" s="43" t="s">
        <v>29</v>
      </c>
      <c r="O205" s="113">
        <v>43772</v>
      </c>
      <c r="P205" s="43" t="s">
        <v>446</v>
      </c>
      <c r="Q205" s="57" t="s">
        <v>53</v>
      </c>
    </row>
    <row r="206" spans="1:17" hidden="1" x14ac:dyDescent="0.55000000000000004">
      <c r="A206" s="117" t="e">
        <f>VLOOKUP(B206,verwijzingen!$A$5:$B$123,2,FALSE)&amp;L206</f>
        <v>#N/A</v>
      </c>
      <c r="B206" s="119" t="str">
        <f t="shared" si="13"/>
        <v>korte baan;100;vlinderslag;mannen;oud</v>
      </c>
      <c r="C206" s="119" t="str">
        <f t="shared" si="14"/>
        <v>korte baan;100;vlinderslag;mannen</v>
      </c>
      <c r="D206" s="119" t="str">
        <f t="shared" si="12"/>
        <v>korte baan;100;vlinderslag;mannen0,000876273148148148</v>
      </c>
      <c r="E206" s="119" t="str">
        <f t="shared" si="15"/>
        <v>korte baan;100;vlinderslag;mannen;oud0,000876273148148148</v>
      </c>
      <c r="F206" s="36" t="s">
        <v>8</v>
      </c>
      <c r="G206" s="113" t="s">
        <v>57</v>
      </c>
      <c r="H206" s="57">
        <v>100</v>
      </c>
      <c r="I206" s="36" t="s">
        <v>15</v>
      </c>
      <c r="J206" s="57" t="s">
        <v>450</v>
      </c>
      <c r="K206" s="57">
        <v>1999</v>
      </c>
      <c r="L206" s="114" t="s">
        <v>251</v>
      </c>
      <c r="M206" s="109">
        <v>8.7627314814814816E-4</v>
      </c>
      <c r="N206" s="43" t="s">
        <v>27</v>
      </c>
      <c r="O206" s="113">
        <v>43772</v>
      </c>
      <c r="P206" s="43" t="s">
        <v>446</v>
      </c>
      <c r="Q206" s="57" t="s">
        <v>53</v>
      </c>
    </row>
    <row r="207" spans="1:17" hidden="1" x14ac:dyDescent="0.55000000000000004">
      <c r="A207" s="117" t="e">
        <f>VLOOKUP(B207,verwijzingen!$A$5:$B$152,2,FALSE)&amp;L207</f>
        <v>#N/A</v>
      </c>
      <c r="B207" s="119" t="str">
        <f t="shared" si="13"/>
        <v>korte baan;4x50;vrije slag;mannen;oud</v>
      </c>
      <c r="C207" s="119" t="str">
        <f t="shared" si="14"/>
        <v>korte baan;4x50;vrije slag;mannen</v>
      </c>
      <c r="D207" s="119" t="str">
        <f t="shared" si="12"/>
        <v>korte baan;4x50;vrije slag;mannen0,00124722222222222</v>
      </c>
      <c r="E207" s="119" t="str">
        <f t="shared" si="15"/>
        <v>korte baan;4x50;vrije slag;mannen;oud0,00124722222222222</v>
      </c>
      <c r="F207" s="36" t="s">
        <v>8</v>
      </c>
      <c r="G207" s="113" t="s">
        <v>57</v>
      </c>
      <c r="H207" s="57" t="s">
        <v>350</v>
      </c>
      <c r="I207" s="36" t="s">
        <v>12</v>
      </c>
      <c r="J207" s="57" t="s">
        <v>450</v>
      </c>
      <c r="K207" s="57">
        <v>2000</v>
      </c>
      <c r="L207" s="114" t="s">
        <v>251</v>
      </c>
      <c r="M207" s="109">
        <v>1.247222222222222E-3</v>
      </c>
      <c r="N207" s="43" t="s">
        <v>352</v>
      </c>
      <c r="O207" s="113">
        <v>43772</v>
      </c>
      <c r="P207" s="43" t="s">
        <v>446</v>
      </c>
      <c r="Q207" s="57" t="s">
        <v>53</v>
      </c>
    </row>
    <row r="208" spans="1:17" hidden="1" x14ac:dyDescent="0.55000000000000004">
      <c r="A208" s="117" t="e">
        <f>VLOOKUP(B208,verwijzingen!$A$5:$B$123,2,FALSE)&amp;L208</f>
        <v>#N/A</v>
      </c>
      <c r="B208" s="119" t="str">
        <f t="shared" si="13"/>
        <v>korte baan;4x100;vrije slag;mannen;oud</v>
      </c>
      <c r="C208" s="119" t="str">
        <f t="shared" si="14"/>
        <v>korte baan;4x100;vrije slag;mannen</v>
      </c>
      <c r="D208" s="119" t="str">
        <f t="shared" si="12"/>
        <v>korte baan;4x100;vrije slag;mannen0,00287881944444444</v>
      </c>
      <c r="E208" s="119" t="str">
        <f t="shared" si="15"/>
        <v>korte baan;4x100;vrije slag;mannen;oud0,00287881944444444</v>
      </c>
      <c r="F208" s="36" t="s">
        <v>8</v>
      </c>
      <c r="G208" s="113" t="s">
        <v>57</v>
      </c>
      <c r="H208" s="57" t="s">
        <v>351</v>
      </c>
      <c r="I208" s="36" t="s">
        <v>12</v>
      </c>
      <c r="J208" s="57" t="s">
        <v>450</v>
      </c>
      <c r="K208" s="57">
        <v>2000</v>
      </c>
      <c r="L208" s="114" t="s">
        <v>251</v>
      </c>
      <c r="M208" s="109">
        <v>2.8788194444444447E-3</v>
      </c>
      <c r="N208" s="43" t="s">
        <v>352</v>
      </c>
      <c r="O208" s="113">
        <v>43772</v>
      </c>
      <c r="P208" s="43" t="s">
        <v>446</v>
      </c>
      <c r="Q208" s="57" t="s">
        <v>53</v>
      </c>
    </row>
    <row r="209" spans="1:17" hidden="1" x14ac:dyDescent="0.55000000000000004">
      <c r="A209" s="117" t="e">
        <f>VLOOKUP(B209,verwijzingen!$A$5:$B$152,2,FALSE)&amp;L209</f>
        <v>#N/A</v>
      </c>
      <c r="B209" s="119" t="str">
        <f t="shared" si="13"/>
        <v>korte baan;4x100;vrije slag;vrouwen;oud</v>
      </c>
      <c r="C209" s="119" t="str">
        <f t="shared" si="14"/>
        <v>korte baan;4x100;vrije slag;vrouwen</v>
      </c>
      <c r="D209" s="119" t="str">
        <f t="shared" si="12"/>
        <v>korte baan;4x100;vrije slag;vrouwen0,00317384259259259</v>
      </c>
      <c r="E209" s="119" t="str">
        <f t="shared" si="15"/>
        <v>korte baan;4x100;vrije slag;vrouwen;oud0,00317384259259259</v>
      </c>
      <c r="F209" s="36" t="s">
        <v>8</v>
      </c>
      <c r="G209" s="113" t="s">
        <v>57</v>
      </c>
      <c r="H209" s="57" t="s">
        <v>351</v>
      </c>
      <c r="I209" s="36" t="s">
        <v>12</v>
      </c>
      <c r="J209" s="57" t="s">
        <v>451</v>
      </c>
      <c r="K209" s="57">
        <v>2000</v>
      </c>
      <c r="L209" s="114" t="s">
        <v>251</v>
      </c>
      <c r="M209" s="109">
        <v>3.1738425925925927E-3</v>
      </c>
      <c r="N209" s="43" t="s">
        <v>353</v>
      </c>
      <c r="O209" s="113">
        <v>43772</v>
      </c>
      <c r="P209" s="43" t="s">
        <v>446</v>
      </c>
      <c r="Q209" s="57" t="s">
        <v>53</v>
      </c>
    </row>
    <row r="210" spans="1:17" hidden="1" x14ac:dyDescent="0.55000000000000004">
      <c r="A210" s="117" t="e">
        <f>VLOOKUP(B210,verwijzingen!$A$5:$B$123,2,FALSE)&amp;L210</f>
        <v>#N/A</v>
      </c>
      <c r="B210" s="119" t="str">
        <f t="shared" si="13"/>
        <v>korte baan;100;vlinderslag;mannen;oud</v>
      </c>
      <c r="C210" s="119" t="str">
        <f t="shared" si="14"/>
        <v>korte baan;100;vlinderslag;mannen</v>
      </c>
      <c r="D210" s="119" t="str">
        <f t="shared" si="12"/>
        <v>korte baan;100;vlinderslag;mannen0,000786226851851852</v>
      </c>
      <c r="E210" s="119" t="str">
        <f t="shared" si="15"/>
        <v>korte baan;100;vlinderslag;mannen;oud0,000786226851851852</v>
      </c>
      <c r="F210" s="36" t="s">
        <v>8</v>
      </c>
      <c r="G210" s="113" t="s">
        <v>57</v>
      </c>
      <c r="H210" s="57">
        <v>100</v>
      </c>
      <c r="I210" s="36" t="s">
        <v>15</v>
      </c>
      <c r="J210" s="57" t="s">
        <v>450</v>
      </c>
      <c r="K210" s="57">
        <v>2003</v>
      </c>
      <c r="L210" s="114" t="s">
        <v>51</v>
      </c>
      <c r="M210" s="109">
        <v>7.8622685185185176E-4</v>
      </c>
      <c r="N210" s="43" t="s">
        <v>20</v>
      </c>
      <c r="O210" s="113">
        <v>43772</v>
      </c>
      <c r="P210" s="43" t="s">
        <v>446</v>
      </c>
      <c r="Q210" s="57" t="s">
        <v>53</v>
      </c>
    </row>
    <row r="211" spans="1:17" hidden="1" x14ac:dyDescent="0.55000000000000004">
      <c r="A211" s="117" t="e">
        <f>VLOOKUP(B211,verwijzingen!$A$5:$B$123,2,FALSE)&amp;L211</f>
        <v>#N/A</v>
      </c>
      <c r="B211" s="119" t="str">
        <f t="shared" si="13"/>
        <v>korte baan;50;schoolslag;mannen;oud</v>
      </c>
      <c r="C211" s="119" t="str">
        <f t="shared" si="14"/>
        <v>korte baan;50;schoolslag;mannen</v>
      </c>
      <c r="D211" s="119" t="str">
        <f t="shared" si="12"/>
        <v>korte baan;50;schoolslag;mannen0,00043287037037037</v>
      </c>
      <c r="E211" s="119" t="str">
        <f t="shared" si="15"/>
        <v>korte baan;50;schoolslag;mannen;oud0,00043287037037037</v>
      </c>
      <c r="F211" s="36" t="s">
        <v>8</v>
      </c>
      <c r="G211" s="113" t="s">
        <v>57</v>
      </c>
      <c r="H211" s="57">
        <v>50</v>
      </c>
      <c r="I211" s="36" t="s">
        <v>14</v>
      </c>
      <c r="J211" s="57" t="s">
        <v>450</v>
      </c>
      <c r="K211" s="57">
        <v>2003</v>
      </c>
      <c r="L211" s="114" t="s">
        <v>51</v>
      </c>
      <c r="M211" s="109">
        <v>4.3287037037037035E-4</v>
      </c>
      <c r="N211" s="43" t="s">
        <v>20</v>
      </c>
      <c r="O211" s="113">
        <v>43772</v>
      </c>
      <c r="P211" s="43" t="s">
        <v>446</v>
      </c>
      <c r="Q211" s="57" t="s">
        <v>53</v>
      </c>
    </row>
    <row r="212" spans="1:17" hidden="1" x14ac:dyDescent="0.55000000000000004">
      <c r="A212" s="117" t="e">
        <f>VLOOKUP(B212,verwijzingen!$A$5:$B$152,2,FALSE)&amp;L212</f>
        <v>#N/A</v>
      </c>
      <c r="B212" s="119" t="str">
        <f t="shared" si="13"/>
        <v>korte baan;50;vrije slag;vrouwen;oud</v>
      </c>
      <c r="C212" s="119" t="str">
        <f t="shared" si="14"/>
        <v>korte baan;50;vrije slag;vrouwen</v>
      </c>
      <c r="D212" s="119" t="str">
        <f t="shared" si="12"/>
        <v>korte baan;50;vrije slag;vrouwen0,000359837962962963</v>
      </c>
      <c r="E212" s="119" t="str">
        <f t="shared" si="15"/>
        <v>korte baan;50;vrije slag;vrouwen;oud0,000359837962962963</v>
      </c>
      <c r="F212" s="36" t="s">
        <v>8</v>
      </c>
      <c r="G212" s="113" t="s">
        <v>57</v>
      </c>
      <c r="H212" s="57">
        <v>50</v>
      </c>
      <c r="I212" s="36" t="s">
        <v>12</v>
      </c>
      <c r="J212" s="57" t="s">
        <v>451</v>
      </c>
      <c r="K212" s="57">
        <v>2000</v>
      </c>
      <c r="L212" s="114" t="s">
        <v>251</v>
      </c>
      <c r="M212" s="109">
        <v>3.5983796296296301E-4</v>
      </c>
      <c r="N212" s="43" t="s">
        <v>25</v>
      </c>
      <c r="O212" s="113">
        <v>43779</v>
      </c>
      <c r="P212" s="43" t="s">
        <v>447</v>
      </c>
      <c r="Q212" s="57" t="s">
        <v>53</v>
      </c>
    </row>
    <row r="213" spans="1:17" hidden="1" x14ac:dyDescent="0.55000000000000004">
      <c r="A213" s="117" t="e">
        <f>VLOOKUP(B213,verwijzingen!$A$5:$B$152,2,FALSE)&amp;L213</f>
        <v>#N/A</v>
      </c>
      <c r="B213" s="119" t="str">
        <f t="shared" si="13"/>
        <v>korte baan;50;schoolslag;vrouwen;oud</v>
      </c>
      <c r="C213" s="119" t="str">
        <f t="shared" si="14"/>
        <v>korte baan;50;schoolslag;vrouwen</v>
      </c>
      <c r="D213" s="119" t="str">
        <f t="shared" si="12"/>
        <v>korte baan;50;schoolslag;vrouwen0,000463773148148148</v>
      </c>
      <c r="E213" s="119" t="str">
        <f t="shared" si="15"/>
        <v>korte baan;50;schoolslag;vrouwen;oud0,000463773148148148</v>
      </c>
      <c r="F213" s="36" t="s">
        <v>8</v>
      </c>
      <c r="G213" s="113" t="s">
        <v>57</v>
      </c>
      <c r="H213" s="57">
        <v>50</v>
      </c>
      <c r="I213" s="36" t="s">
        <v>14</v>
      </c>
      <c r="J213" s="57" t="s">
        <v>451</v>
      </c>
      <c r="K213" s="57">
        <v>2000</v>
      </c>
      <c r="L213" s="114" t="s">
        <v>251</v>
      </c>
      <c r="M213" s="109">
        <v>4.6377314814814822E-4</v>
      </c>
      <c r="N213" s="43" t="s">
        <v>25</v>
      </c>
      <c r="O213" s="113">
        <v>43779</v>
      </c>
      <c r="P213" s="43" t="s">
        <v>447</v>
      </c>
      <c r="Q213" s="57" t="s">
        <v>53</v>
      </c>
    </row>
    <row r="214" spans="1:17" hidden="1" x14ac:dyDescent="0.55000000000000004">
      <c r="A214" s="117" t="e">
        <f>VLOOKUP(B214,verwijzingen!$A$5:$B$152,2,FALSE)&amp;L214</f>
        <v>#N/A</v>
      </c>
      <c r="B214" s="119" t="str">
        <f t="shared" si="13"/>
        <v>korte baan;50;vlinderslag;vrouwen;oud</v>
      </c>
      <c r="C214" s="119" t="str">
        <f t="shared" si="14"/>
        <v>korte baan;50;vlinderslag;vrouwen</v>
      </c>
      <c r="D214" s="119" t="str">
        <f t="shared" si="12"/>
        <v>korte baan;50;vlinderslag;vrouwen0,00039525462962963</v>
      </c>
      <c r="E214" s="119" t="str">
        <f t="shared" si="15"/>
        <v>korte baan;50;vlinderslag;vrouwen;oud0,00039525462962963</v>
      </c>
      <c r="F214" s="36" t="s">
        <v>8</v>
      </c>
      <c r="G214" s="113" t="s">
        <v>57</v>
      </c>
      <c r="H214" s="57">
        <v>50</v>
      </c>
      <c r="I214" s="36" t="s">
        <v>15</v>
      </c>
      <c r="J214" s="57" t="s">
        <v>451</v>
      </c>
      <c r="K214" s="57">
        <v>2000</v>
      </c>
      <c r="L214" s="114" t="s">
        <v>251</v>
      </c>
      <c r="M214" s="109">
        <v>3.9525462962962957E-4</v>
      </c>
      <c r="N214" s="43" t="s">
        <v>25</v>
      </c>
      <c r="O214" s="113">
        <v>43779</v>
      </c>
      <c r="P214" s="43" t="s">
        <v>447</v>
      </c>
      <c r="Q214" s="57" t="s">
        <v>53</v>
      </c>
    </row>
    <row r="215" spans="1:17" hidden="1" x14ac:dyDescent="0.55000000000000004">
      <c r="A215" s="117" t="e">
        <f>VLOOKUP(B215,verwijzingen!$A$5:$B$123,2,FALSE)&amp;L215</f>
        <v>#N/A</v>
      </c>
      <c r="B215" s="119" t="str">
        <f t="shared" si="13"/>
        <v>korte baan;200;vrije slag;vrouwen;oud</v>
      </c>
      <c r="C215" s="119" t="str">
        <f t="shared" si="14"/>
        <v>korte baan;200;vrije slag;vrouwen</v>
      </c>
      <c r="D215" s="119" t="str">
        <f t="shared" si="12"/>
        <v>korte baan;200;vrije slag;vrouwen0,00172025462962963</v>
      </c>
      <c r="E215" s="119" t="str">
        <f t="shared" si="15"/>
        <v>korte baan;200;vrije slag;vrouwen;oud0,00172025462962963</v>
      </c>
      <c r="F215" s="36" t="s">
        <v>8</v>
      </c>
      <c r="G215" s="113" t="s">
        <v>57</v>
      </c>
      <c r="H215" s="57">
        <v>200</v>
      </c>
      <c r="I215" s="36" t="s">
        <v>12</v>
      </c>
      <c r="J215" s="57" t="s">
        <v>451</v>
      </c>
      <c r="K215" s="57">
        <v>2007</v>
      </c>
      <c r="L215" s="114" t="s">
        <v>47</v>
      </c>
      <c r="M215" s="109">
        <v>1.7202546296296297E-3</v>
      </c>
      <c r="N215" s="43" t="s">
        <v>26</v>
      </c>
      <c r="O215" s="113">
        <v>43779</v>
      </c>
      <c r="P215" s="43" t="s">
        <v>447</v>
      </c>
      <c r="Q215" s="57" t="s">
        <v>53</v>
      </c>
    </row>
    <row r="216" spans="1:17" hidden="1" x14ac:dyDescent="0.55000000000000004">
      <c r="A216" s="117" t="e">
        <f>VLOOKUP(B216,verwijzingen!$A$5:$B$123,2,FALSE)&amp;L216</f>
        <v>#N/A</v>
      </c>
      <c r="B216" s="119" t="str">
        <f t="shared" si="13"/>
        <v>korte baan;400;vrije slag;vrouwen;oud</v>
      </c>
      <c r="C216" s="119" t="str">
        <f t="shared" si="14"/>
        <v>korte baan;400;vrije slag;vrouwen</v>
      </c>
      <c r="D216" s="119" t="str">
        <f t="shared" si="12"/>
        <v>korte baan;400;vrije slag;vrouwen0,00360208333333333</v>
      </c>
      <c r="E216" s="119" t="str">
        <f t="shared" si="15"/>
        <v>korte baan;400;vrije slag;vrouwen;oud0,00360208333333333</v>
      </c>
      <c r="F216" s="36" t="s">
        <v>8</v>
      </c>
      <c r="G216" s="113" t="s">
        <v>57</v>
      </c>
      <c r="H216" s="57">
        <v>400</v>
      </c>
      <c r="I216" s="36" t="s">
        <v>12</v>
      </c>
      <c r="J216" s="57" t="s">
        <v>451</v>
      </c>
      <c r="K216" s="57">
        <v>2007</v>
      </c>
      <c r="L216" s="114" t="s">
        <v>47</v>
      </c>
      <c r="M216" s="109">
        <v>3.6020833333333334E-3</v>
      </c>
      <c r="N216" s="43" t="s">
        <v>26</v>
      </c>
      <c r="O216" s="113">
        <v>43779</v>
      </c>
      <c r="P216" s="43" t="s">
        <v>447</v>
      </c>
      <c r="Q216" s="57" t="s">
        <v>53</v>
      </c>
    </row>
    <row r="217" spans="1:17" hidden="1" x14ac:dyDescent="0.55000000000000004">
      <c r="A217" s="117" t="e">
        <f>VLOOKUP(B217,verwijzingen!$A$5:$B$123,2,FALSE)&amp;L217</f>
        <v>#N/A</v>
      </c>
      <c r="B217" s="119" t="str">
        <f t="shared" si="13"/>
        <v>korte baan;100;wisselslag;vrouwen;oud</v>
      </c>
      <c r="C217" s="119" t="str">
        <f t="shared" si="14"/>
        <v>korte baan;100;wisselslag;vrouwen</v>
      </c>
      <c r="D217" s="119" t="str">
        <f t="shared" si="12"/>
        <v>korte baan;100;wisselslag;vrouwen0,000915162037037037</v>
      </c>
      <c r="E217" s="119" t="str">
        <f t="shared" si="15"/>
        <v>korte baan;100;wisselslag;vrouwen;oud0,000915162037037037</v>
      </c>
      <c r="F217" s="36" t="s">
        <v>8</v>
      </c>
      <c r="G217" s="113" t="s">
        <v>57</v>
      </c>
      <c r="H217" s="57">
        <v>100</v>
      </c>
      <c r="I217" s="36" t="s">
        <v>17</v>
      </c>
      <c r="J217" s="57" t="s">
        <v>451</v>
      </c>
      <c r="K217" s="57">
        <v>2007</v>
      </c>
      <c r="L217" s="114" t="s">
        <v>47</v>
      </c>
      <c r="M217" s="109">
        <v>9.1516203703703714E-4</v>
      </c>
      <c r="N217" s="43" t="s">
        <v>26</v>
      </c>
      <c r="O217" s="113">
        <v>43779</v>
      </c>
      <c r="P217" s="43" t="s">
        <v>447</v>
      </c>
      <c r="Q217" s="57" t="s">
        <v>53</v>
      </c>
    </row>
    <row r="218" spans="1:17" hidden="1" x14ac:dyDescent="0.55000000000000004">
      <c r="A218" s="117" t="e">
        <f>VLOOKUP(B218,verwijzingen!$A$5:$B$123,2,FALSE)&amp;L218</f>
        <v>#N/A</v>
      </c>
      <c r="B218" s="119" t="str">
        <f t="shared" si="13"/>
        <v>korte baan;200;vrije slag;mannen;oud</v>
      </c>
      <c r="C218" s="119" t="str">
        <f t="shared" si="14"/>
        <v>korte baan;200;vrije slag;mannen</v>
      </c>
      <c r="D218" s="119" t="str">
        <f t="shared" si="12"/>
        <v>korte baan;200;vrije slag;mannen0,00168518518518519</v>
      </c>
      <c r="E218" s="119" t="str">
        <f t="shared" si="15"/>
        <v>korte baan;200;vrije slag;mannen;oud0,00168518518518519</v>
      </c>
      <c r="F218" s="36" t="s">
        <v>8</v>
      </c>
      <c r="G218" s="113" t="s">
        <v>57</v>
      </c>
      <c r="H218" s="57">
        <v>200</v>
      </c>
      <c r="I218" s="36" t="s">
        <v>12</v>
      </c>
      <c r="J218" s="57" t="s">
        <v>450</v>
      </c>
      <c r="K218" s="57">
        <v>2007</v>
      </c>
      <c r="L218" s="114" t="s">
        <v>47</v>
      </c>
      <c r="M218" s="109">
        <v>1.6851851851851852E-3</v>
      </c>
      <c r="N218" s="43" t="s">
        <v>22</v>
      </c>
      <c r="O218" s="113">
        <v>43779</v>
      </c>
      <c r="P218" s="43" t="s">
        <v>447</v>
      </c>
      <c r="Q218" s="57" t="s">
        <v>53</v>
      </c>
    </row>
    <row r="219" spans="1:17" hidden="1" x14ac:dyDescent="0.55000000000000004">
      <c r="A219" s="117" t="e">
        <f>VLOOKUP(B219,verwijzingen!$A$5:$B$123,2,FALSE)&amp;L219</f>
        <v>#N/A</v>
      </c>
      <c r="B219" s="119" t="str">
        <f t="shared" si="13"/>
        <v>korte baan;400;vrije slag;mannen;oud</v>
      </c>
      <c r="C219" s="119" t="str">
        <f t="shared" si="14"/>
        <v>korte baan;400;vrije slag;mannen</v>
      </c>
      <c r="D219" s="119" t="str">
        <f t="shared" si="12"/>
        <v>korte baan;400;vrije slag;mannen0,00354594907407407</v>
      </c>
      <c r="E219" s="119" t="str">
        <f t="shared" si="15"/>
        <v>korte baan;400;vrije slag;mannen;oud0,00354594907407407</v>
      </c>
      <c r="F219" s="36" t="s">
        <v>8</v>
      </c>
      <c r="G219" s="113" t="s">
        <v>57</v>
      </c>
      <c r="H219" s="57">
        <v>400</v>
      </c>
      <c r="I219" s="36" t="s">
        <v>12</v>
      </c>
      <c r="J219" s="57" t="s">
        <v>450</v>
      </c>
      <c r="K219" s="57">
        <v>2007</v>
      </c>
      <c r="L219" s="114" t="s">
        <v>47</v>
      </c>
      <c r="M219" s="109">
        <v>3.5459490740740742E-3</v>
      </c>
      <c r="N219" s="43" t="s">
        <v>22</v>
      </c>
      <c r="O219" s="113">
        <v>43779</v>
      </c>
      <c r="P219" s="43" t="s">
        <v>447</v>
      </c>
      <c r="Q219" s="57" t="s">
        <v>53</v>
      </c>
    </row>
    <row r="220" spans="1:17" hidden="1" x14ac:dyDescent="0.55000000000000004">
      <c r="A220" s="117" t="e">
        <f>VLOOKUP(B220,verwijzingen!$A$5:$B$123,2,FALSE)&amp;L220</f>
        <v>#N/A</v>
      </c>
      <c r="B220" s="119" t="str">
        <f t="shared" si="13"/>
        <v>korte baan;100;wisselslag;mannen;oud</v>
      </c>
      <c r="C220" s="119" t="str">
        <f t="shared" si="14"/>
        <v>korte baan;100;wisselslag;mannen</v>
      </c>
      <c r="D220" s="119" t="str">
        <f t="shared" si="12"/>
        <v>korte baan;100;wisselslag;mannen0,000956944444444445</v>
      </c>
      <c r="E220" s="119" t="str">
        <f t="shared" si="15"/>
        <v>korte baan;100;wisselslag;mannen;oud0,000956944444444445</v>
      </c>
      <c r="F220" s="36" t="s">
        <v>8</v>
      </c>
      <c r="G220" s="113" t="s">
        <v>57</v>
      </c>
      <c r="H220" s="57">
        <v>100</v>
      </c>
      <c r="I220" s="36" t="s">
        <v>17</v>
      </c>
      <c r="J220" s="57" t="s">
        <v>450</v>
      </c>
      <c r="K220" s="57">
        <v>2007</v>
      </c>
      <c r="L220" s="114" t="s">
        <v>47</v>
      </c>
      <c r="M220" s="109">
        <v>9.5694444444444462E-4</v>
      </c>
      <c r="N220" s="43" t="s">
        <v>22</v>
      </c>
      <c r="O220" s="113">
        <v>43779</v>
      </c>
      <c r="P220" s="43" t="s">
        <v>447</v>
      </c>
      <c r="Q220" s="57" t="s">
        <v>53</v>
      </c>
    </row>
    <row r="221" spans="1:17" hidden="1" x14ac:dyDescent="0.55000000000000004">
      <c r="A221" s="117" t="e">
        <f>VLOOKUP(B221,verwijzingen!$A$5:$B$123,2,FALSE)&amp;L221</f>
        <v>#N/A</v>
      </c>
      <c r="B221" s="119" t="str">
        <f t="shared" si="13"/>
        <v>korte baan;50;vrije slag;mannen;oud</v>
      </c>
      <c r="C221" s="119" t="str">
        <f t="shared" si="14"/>
        <v>korte baan;50;vrije slag;mannen</v>
      </c>
      <c r="D221" s="119" t="str">
        <f t="shared" si="12"/>
        <v>korte baan;50;vrije slag;mannen0,000365740740740741</v>
      </c>
      <c r="E221" s="119" t="str">
        <f t="shared" si="15"/>
        <v>korte baan;50;vrije slag;mannen;oud0,000365740740740741</v>
      </c>
      <c r="F221" s="36" t="s">
        <v>8</v>
      </c>
      <c r="G221" s="113" t="s">
        <v>57</v>
      </c>
      <c r="H221" s="57">
        <v>50</v>
      </c>
      <c r="I221" s="36" t="s">
        <v>12</v>
      </c>
      <c r="J221" s="57" t="s">
        <v>450</v>
      </c>
      <c r="K221" s="57">
        <v>2005</v>
      </c>
      <c r="L221" s="114" t="s">
        <v>49</v>
      </c>
      <c r="M221" s="109">
        <v>3.6574074074074075E-4</v>
      </c>
      <c r="N221" s="43" t="s">
        <v>32</v>
      </c>
      <c r="O221" s="113">
        <v>43779</v>
      </c>
      <c r="P221" s="43" t="s">
        <v>447</v>
      </c>
      <c r="Q221" s="57" t="s">
        <v>53</v>
      </c>
    </row>
    <row r="222" spans="1:17" hidden="1" x14ac:dyDescent="0.55000000000000004">
      <c r="A222" s="117" t="e">
        <f>VLOOKUP(B222,verwijzingen!$A$5:$B$123,2,FALSE)&amp;L222</f>
        <v>#N/A</v>
      </c>
      <c r="B222" s="119" t="str">
        <f t="shared" si="13"/>
        <v>korte baan;100;vrije slag;mannen;oud</v>
      </c>
      <c r="C222" s="119" t="str">
        <f t="shared" si="14"/>
        <v>korte baan;100;vrije slag;mannen</v>
      </c>
      <c r="D222" s="119" t="str">
        <f t="shared" si="12"/>
        <v>korte baan;100;vrije slag;mannen0,000748611111111111</v>
      </c>
      <c r="E222" s="119" t="str">
        <f t="shared" si="15"/>
        <v>korte baan;100;vrije slag;mannen;oud0,000748611111111111</v>
      </c>
      <c r="F222" s="36" t="s">
        <v>8</v>
      </c>
      <c r="G222" s="113" t="s">
        <v>57</v>
      </c>
      <c r="H222" s="57">
        <v>100</v>
      </c>
      <c r="I222" s="36" t="s">
        <v>12</v>
      </c>
      <c r="J222" s="57" t="s">
        <v>450</v>
      </c>
      <c r="K222" s="57">
        <v>2005</v>
      </c>
      <c r="L222" s="114" t="s">
        <v>49</v>
      </c>
      <c r="M222" s="109">
        <v>7.4861111111111124E-4</v>
      </c>
      <c r="N222" s="43" t="s">
        <v>32</v>
      </c>
      <c r="O222" s="113">
        <v>43779</v>
      </c>
      <c r="P222" s="43" t="s">
        <v>447</v>
      </c>
      <c r="Q222" s="57" t="s">
        <v>53</v>
      </c>
    </row>
    <row r="223" spans="1:17" hidden="1" x14ac:dyDescent="0.55000000000000004">
      <c r="A223" s="117" t="e">
        <f>VLOOKUP(B223,verwijzingen!$A$5:$B$123,2,FALSE)&amp;L223</f>
        <v>#N/A</v>
      </c>
      <c r="B223" s="119" t="str">
        <f t="shared" si="13"/>
        <v>korte baan;50;schoolslag;mannen;oud</v>
      </c>
      <c r="C223" s="119" t="str">
        <f t="shared" si="14"/>
        <v>korte baan;50;schoolslag;mannen</v>
      </c>
      <c r="D223" s="119" t="str">
        <f t="shared" si="12"/>
        <v>korte baan;50;schoolslag;mannen0,000464814814814815</v>
      </c>
      <c r="E223" s="119" t="str">
        <f t="shared" si="15"/>
        <v>korte baan;50;schoolslag;mannen;oud0,000464814814814815</v>
      </c>
      <c r="F223" s="36" t="s">
        <v>8</v>
      </c>
      <c r="G223" s="113" t="s">
        <v>57</v>
      </c>
      <c r="H223" s="57">
        <v>50</v>
      </c>
      <c r="I223" s="36" t="s">
        <v>14</v>
      </c>
      <c r="J223" s="57" t="s">
        <v>450</v>
      </c>
      <c r="K223" s="57">
        <v>2005</v>
      </c>
      <c r="L223" s="114" t="s">
        <v>49</v>
      </c>
      <c r="M223" s="109">
        <v>4.6481481481481477E-4</v>
      </c>
      <c r="N223" s="43" t="s">
        <v>32</v>
      </c>
      <c r="O223" s="113">
        <v>43779</v>
      </c>
      <c r="P223" s="43" t="s">
        <v>447</v>
      </c>
      <c r="Q223" s="57" t="s">
        <v>53</v>
      </c>
    </row>
    <row r="224" spans="1:17" hidden="1" x14ac:dyDescent="0.55000000000000004">
      <c r="A224" s="117" t="e">
        <f>VLOOKUP(B224,verwijzingen!$A$5:$B$123,2,FALSE)&amp;L224</f>
        <v>#N/A</v>
      </c>
      <c r="B224" s="119" t="str">
        <f t="shared" si="13"/>
        <v>korte baan;100;schoolslag;mannen;oud</v>
      </c>
      <c r="C224" s="119" t="str">
        <f t="shared" si="14"/>
        <v>korte baan;100;schoolslag;mannen</v>
      </c>
      <c r="D224" s="119" t="str">
        <f t="shared" si="12"/>
        <v>korte baan;100;schoolslag;mannen0,000986574074074074</v>
      </c>
      <c r="E224" s="119" t="str">
        <f t="shared" si="15"/>
        <v>korte baan;100;schoolslag;mannen;oud0,000986574074074074</v>
      </c>
      <c r="F224" s="36" t="s">
        <v>8</v>
      </c>
      <c r="G224" s="113" t="s">
        <v>57</v>
      </c>
      <c r="H224" s="57">
        <v>100</v>
      </c>
      <c r="I224" s="36" t="s">
        <v>14</v>
      </c>
      <c r="J224" s="57" t="s">
        <v>450</v>
      </c>
      <c r="K224" s="57">
        <v>2005</v>
      </c>
      <c r="L224" s="114" t="s">
        <v>49</v>
      </c>
      <c r="M224" s="109">
        <v>9.8657407407407396E-4</v>
      </c>
      <c r="N224" s="43" t="s">
        <v>32</v>
      </c>
      <c r="O224" s="113">
        <v>43779</v>
      </c>
      <c r="P224" s="43" t="s">
        <v>447</v>
      </c>
      <c r="Q224" s="57" t="s">
        <v>53</v>
      </c>
    </row>
    <row r="225" spans="1:17" hidden="1" x14ac:dyDescent="0.55000000000000004">
      <c r="A225" s="117" t="e">
        <f>VLOOKUP(B225,verwijzingen!$A$5:$B$123,2,FALSE)&amp;L225</f>
        <v>#N/A</v>
      </c>
      <c r="B225" s="119" t="str">
        <f t="shared" si="13"/>
        <v>korte baan;50;vlinderslag;mannen;oud</v>
      </c>
      <c r="C225" s="119" t="str">
        <f t="shared" si="14"/>
        <v>korte baan;50;vlinderslag;mannen</v>
      </c>
      <c r="D225" s="119" t="str">
        <f t="shared" si="12"/>
        <v>korte baan;50;vlinderslag;mannen0,000477893518518519</v>
      </c>
      <c r="E225" s="119" t="str">
        <f t="shared" si="15"/>
        <v>korte baan;50;vlinderslag;mannen;oud0,000477893518518519</v>
      </c>
      <c r="F225" s="36" t="s">
        <v>8</v>
      </c>
      <c r="G225" s="113" t="s">
        <v>57</v>
      </c>
      <c r="H225" s="57">
        <v>50</v>
      </c>
      <c r="I225" s="36" t="s">
        <v>15</v>
      </c>
      <c r="J225" s="57" t="s">
        <v>450</v>
      </c>
      <c r="K225" s="57">
        <v>2005</v>
      </c>
      <c r="L225" s="114" t="s">
        <v>49</v>
      </c>
      <c r="M225" s="109">
        <v>4.7789351851851855E-4</v>
      </c>
      <c r="N225" s="43" t="s">
        <v>32</v>
      </c>
      <c r="O225" s="113">
        <v>43779</v>
      </c>
      <c r="P225" s="43" t="s">
        <v>447</v>
      </c>
      <c r="Q225" s="57" t="s">
        <v>53</v>
      </c>
    </row>
    <row r="226" spans="1:17" hidden="1" x14ac:dyDescent="0.55000000000000004">
      <c r="A226" s="117" t="e">
        <f>VLOOKUP(B226,verwijzingen!$A$5:$B$152,2,FALSE)&amp;L226</f>
        <v>#N/A</v>
      </c>
      <c r="B226" s="119" t="str">
        <f t="shared" si="13"/>
        <v>korte baan;100;vlinderslag;mannen;oud</v>
      </c>
      <c r="C226" s="119" t="str">
        <f t="shared" si="14"/>
        <v>korte baan;100;vlinderslag;mannen</v>
      </c>
      <c r="D226" s="119" t="str">
        <f t="shared" si="12"/>
        <v>korte baan;100;vlinderslag;mannen0,00106585648148148</v>
      </c>
      <c r="E226" s="119" t="str">
        <f t="shared" si="15"/>
        <v>korte baan;100;vlinderslag;mannen;oud0,00106585648148148</v>
      </c>
      <c r="F226" s="36" t="s">
        <v>8</v>
      </c>
      <c r="G226" s="113" t="s">
        <v>57</v>
      </c>
      <c r="H226" s="57">
        <v>100</v>
      </c>
      <c r="I226" s="36" t="s">
        <v>15</v>
      </c>
      <c r="J226" s="57" t="s">
        <v>450</v>
      </c>
      <c r="K226" s="57">
        <v>2005</v>
      </c>
      <c r="L226" s="114" t="s">
        <v>49</v>
      </c>
      <c r="M226" s="109">
        <v>1.0658564814814814E-3</v>
      </c>
      <c r="N226" s="43" t="s">
        <v>32</v>
      </c>
      <c r="O226" s="113">
        <v>43779</v>
      </c>
      <c r="P226" s="43" t="s">
        <v>447</v>
      </c>
      <c r="Q226" s="57" t="s">
        <v>53</v>
      </c>
    </row>
    <row r="227" spans="1:17" hidden="1" x14ac:dyDescent="0.55000000000000004">
      <c r="A227" s="117" t="e">
        <f>VLOOKUP(B227,verwijzingen!$A$5:$B$123,2,FALSE)&amp;L227</f>
        <v>#N/A</v>
      </c>
      <c r="B227" s="119" t="str">
        <f t="shared" si="13"/>
        <v>korte baan;400;vrije slag;mannen;oud</v>
      </c>
      <c r="C227" s="119" t="str">
        <f t="shared" si="14"/>
        <v>korte baan;400;vrije slag;mannen</v>
      </c>
      <c r="D227" s="119" t="str">
        <f t="shared" si="12"/>
        <v>korte baan;400;vrije slag;mannen0,00325648148148148</v>
      </c>
      <c r="E227" s="119" t="str">
        <f t="shared" si="15"/>
        <v>korte baan;400;vrije slag;mannen;oud0,00325648148148148</v>
      </c>
      <c r="F227" s="36" t="s">
        <v>8</v>
      </c>
      <c r="G227" s="113" t="s">
        <v>57</v>
      </c>
      <c r="H227" s="57">
        <v>400</v>
      </c>
      <c r="I227" s="36" t="s">
        <v>12</v>
      </c>
      <c r="J227" s="57" t="s">
        <v>450</v>
      </c>
      <c r="K227" s="57">
        <v>2006</v>
      </c>
      <c r="L227" s="114" t="s">
        <v>48</v>
      </c>
      <c r="M227" s="109">
        <v>3.2564814814814817E-3</v>
      </c>
      <c r="N227" s="43" t="s">
        <v>21</v>
      </c>
      <c r="O227" s="113">
        <v>43779</v>
      </c>
      <c r="P227" s="43" t="s">
        <v>447</v>
      </c>
      <c r="Q227" s="57" t="s">
        <v>53</v>
      </c>
    </row>
    <row r="228" spans="1:17" x14ac:dyDescent="0.55000000000000004">
      <c r="A228" s="117" t="str">
        <f>VLOOKUP(B228,verwijzingen!$A$5:$B$152,2,FALSE)&amp;L228</f>
        <v>kbhru20013 jaar</v>
      </c>
      <c r="B228" s="119" t="str">
        <f t="shared" si="13"/>
        <v>korte baan;200;rugslag;mannen;record</v>
      </c>
      <c r="C228" s="119" t="str">
        <f t="shared" si="14"/>
        <v>korte baan;200;rugslag;mannen</v>
      </c>
      <c r="D228" s="119" t="str">
        <f t="shared" si="12"/>
        <v>korte baan;200;rugslag;mannen0,00161956018518519</v>
      </c>
      <c r="E228" s="119" t="str">
        <f t="shared" si="15"/>
        <v>korte baan;200;rugslag;mannen;record0,00161956018518519</v>
      </c>
      <c r="F228" s="36" t="s">
        <v>8</v>
      </c>
      <c r="G228" s="113" t="s">
        <v>57</v>
      </c>
      <c r="H228" s="57">
        <v>200</v>
      </c>
      <c r="I228" s="36" t="s">
        <v>13</v>
      </c>
      <c r="J228" s="57" t="s">
        <v>450</v>
      </c>
      <c r="K228" s="57">
        <v>2006</v>
      </c>
      <c r="L228" s="114" t="s">
        <v>48</v>
      </c>
      <c r="M228" s="109">
        <v>1.619560185185185E-3</v>
      </c>
      <c r="N228" s="43" t="s">
        <v>21</v>
      </c>
      <c r="O228" s="113">
        <v>43779</v>
      </c>
      <c r="P228" s="43" t="s">
        <v>447</v>
      </c>
      <c r="Q228" s="57" t="s">
        <v>38</v>
      </c>
    </row>
    <row r="229" spans="1:17" hidden="1" x14ac:dyDescent="0.55000000000000004">
      <c r="A229" s="117" t="e">
        <f>VLOOKUP(B229,verwijzingen!$A$5:$B$123,2,FALSE)&amp;L229</f>
        <v>#N/A</v>
      </c>
      <c r="B229" s="119" t="str">
        <f t="shared" si="13"/>
        <v>korte baan;50;vrije slag;mannen;oud</v>
      </c>
      <c r="C229" s="119" t="str">
        <f t="shared" si="14"/>
        <v>korte baan;50;vrije slag;mannen</v>
      </c>
      <c r="D229" s="119" t="str">
        <f t="shared" si="12"/>
        <v>korte baan;50;vrije slag;mannen0,000311458333333333</v>
      </c>
      <c r="E229" s="119" t="str">
        <f t="shared" si="15"/>
        <v>korte baan;50;vrije slag;mannen;oud0,000311458333333333</v>
      </c>
      <c r="F229" s="36" t="s">
        <v>8</v>
      </c>
      <c r="G229" s="113" t="s">
        <v>57</v>
      </c>
      <c r="H229" s="57">
        <v>50</v>
      </c>
      <c r="I229" s="36" t="s">
        <v>12</v>
      </c>
      <c r="J229" s="57" t="s">
        <v>450</v>
      </c>
      <c r="K229" s="57">
        <v>2001</v>
      </c>
      <c r="L229" s="114" t="s">
        <v>251</v>
      </c>
      <c r="M229" s="109">
        <v>3.1145833333333335E-4</v>
      </c>
      <c r="N229" s="43" t="s">
        <v>29</v>
      </c>
      <c r="O229" s="113">
        <v>43779</v>
      </c>
      <c r="P229" s="43" t="s">
        <v>447</v>
      </c>
      <c r="Q229" s="57" t="s">
        <v>53</v>
      </c>
    </row>
    <row r="230" spans="1:17" hidden="1" x14ac:dyDescent="0.55000000000000004">
      <c r="A230" s="117" t="e">
        <f>VLOOKUP(B230,verwijzingen!$A$5:$B$152,2,FALSE)&amp;L230</f>
        <v>#N/A</v>
      </c>
      <c r="B230" s="119" t="str">
        <f t="shared" si="13"/>
        <v>korte baan;50;schoolslag;mannen;oud</v>
      </c>
      <c r="C230" s="119" t="str">
        <f t="shared" si="14"/>
        <v>korte baan;50;schoolslag;mannen</v>
      </c>
      <c r="D230" s="119" t="str">
        <f t="shared" si="12"/>
        <v>korte baan;50;schoolslag;mannen0,000387847222222222</v>
      </c>
      <c r="E230" s="119" t="str">
        <f t="shared" si="15"/>
        <v>korte baan;50;schoolslag;mannen;oud0,000387847222222222</v>
      </c>
      <c r="F230" s="36" t="s">
        <v>8</v>
      </c>
      <c r="G230" s="113" t="s">
        <v>57</v>
      </c>
      <c r="H230" s="57">
        <v>50</v>
      </c>
      <c r="I230" s="36" t="s">
        <v>14</v>
      </c>
      <c r="J230" s="57" t="s">
        <v>450</v>
      </c>
      <c r="K230" s="57">
        <v>2001</v>
      </c>
      <c r="L230" s="114" t="s">
        <v>251</v>
      </c>
      <c r="M230" s="109">
        <v>3.8784722222222221E-4</v>
      </c>
      <c r="N230" s="43" t="s">
        <v>29</v>
      </c>
      <c r="O230" s="113">
        <v>43779</v>
      </c>
      <c r="P230" s="43" t="s">
        <v>447</v>
      </c>
      <c r="Q230" s="57" t="s">
        <v>53</v>
      </c>
    </row>
    <row r="231" spans="1:17" hidden="1" x14ac:dyDescent="0.55000000000000004">
      <c r="A231" s="117" t="e">
        <f>VLOOKUP(B231,verwijzingen!$A$5:$B$152,2,FALSE)&amp;L231</f>
        <v>#N/A</v>
      </c>
      <c r="B231" s="119" t="str">
        <f t="shared" si="13"/>
        <v>korte baan;100;schoolslag;mannen;oud</v>
      </c>
      <c r="C231" s="119" t="str">
        <f t="shared" si="14"/>
        <v>korte baan;100;schoolslag;mannen</v>
      </c>
      <c r="D231" s="119" t="str">
        <f t="shared" si="12"/>
        <v>korte baan;100;schoolslag;mannen0,000871296296296296</v>
      </c>
      <c r="E231" s="119" t="str">
        <f t="shared" si="15"/>
        <v>korte baan;100;schoolslag;mannen;oud0,000871296296296296</v>
      </c>
      <c r="F231" s="36" t="s">
        <v>8</v>
      </c>
      <c r="G231" s="113" t="s">
        <v>57</v>
      </c>
      <c r="H231" s="57">
        <v>100</v>
      </c>
      <c r="I231" s="36" t="s">
        <v>14</v>
      </c>
      <c r="J231" s="57" t="s">
        <v>450</v>
      </c>
      <c r="K231" s="57">
        <v>2001</v>
      </c>
      <c r="L231" s="114" t="s">
        <v>251</v>
      </c>
      <c r="M231" s="109">
        <v>8.7129629629629623E-4</v>
      </c>
      <c r="N231" s="43" t="s">
        <v>29</v>
      </c>
      <c r="O231" s="113">
        <v>43779</v>
      </c>
      <c r="P231" s="43" t="s">
        <v>447</v>
      </c>
      <c r="Q231" s="57" t="s">
        <v>53</v>
      </c>
    </row>
    <row r="232" spans="1:17" hidden="1" x14ac:dyDescent="0.55000000000000004">
      <c r="A232" s="117" t="e">
        <f>VLOOKUP(B232,verwijzingen!$A$5:$B$123,2,FALSE)&amp;L232</f>
        <v>#N/A</v>
      </c>
      <c r="B232" s="119" t="str">
        <f t="shared" si="13"/>
        <v>korte baan;100;vrije slag;mannen;oud</v>
      </c>
      <c r="C232" s="119" t="str">
        <f t="shared" si="14"/>
        <v>korte baan;100;vrije slag;mannen</v>
      </c>
      <c r="D232" s="119" t="str">
        <f t="shared" si="12"/>
        <v>korte baan;100;vrije slag;mannen0,000704050925925926</v>
      </c>
      <c r="E232" s="119" t="str">
        <f t="shared" si="15"/>
        <v>korte baan;100;vrije slag;mannen;oud0,000704050925925926</v>
      </c>
      <c r="F232" s="36" t="s">
        <v>8</v>
      </c>
      <c r="G232" s="113" t="s">
        <v>57</v>
      </c>
      <c r="H232" s="57">
        <v>100</v>
      </c>
      <c r="I232" s="36" t="s">
        <v>12</v>
      </c>
      <c r="J232" s="57" t="s">
        <v>450</v>
      </c>
      <c r="K232" s="57">
        <v>1999</v>
      </c>
      <c r="L232" s="114" t="s">
        <v>251</v>
      </c>
      <c r="M232" s="109">
        <v>7.04050925925926E-4</v>
      </c>
      <c r="N232" s="43" t="s">
        <v>27</v>
      </c>
      <c r="O232" s="113">
        <v>43779</v>
      </c>
      <c r="P232" s="43" t="s">
        <v>447</v>
      </c>
      <c r="Q232" s="57" t="s">
        <v>53</v>
      </c>
    </row>
    <row r="233" spans="1:17" hidden="1" x14ac:dyDescent="0.55000000000000004">
      <c r="A233" s="117" t="e">
        <f>VLOOKUP(B233,verwijzingen!$A$5:$B$123,2,FALSE)&amp;L233</f>
        <v>#N/A</v>
      </c>
      <c r="B233" s="119" t="str">
        <f t="shared" si="13"/>
        <v>korte baan;100;vrije slag;mannen;oud</v>
      </c>
      <c r="C233" s="119" t="str">
        <f t="shared" si="14"/>
        <v>korte baan;100;vrije slag;mannen</v>
      </c>
      <c r="D233" s="119" t="str">
        <f t="shared" si="12"/>
        <v>korte baan;100;vrije slag;mannen0,000670601851851852</v>
      </c>
      <c r="E233" s="119" t="str">
        <f t="shared" si="15"/>
        <v>korte baan;100;vrije slag;mannen;oud0,000670601851851852</v>
      </c>
      <c r="F233" s="36" t="s">
        <v>8</v>
      </c>
      <c r="G233" s="113" t="s">
        <v>57</v>
      </c>
      <c r="H233" s="57">
        <v>100</v>
      </c>
      <c r="I233" s="36" t="s">
        <v>12</v>
      </c>
      <c r="J233" s="57" t="s">
        <v>450</v>
      </c>
      <c r="K233" s="57">
        <v>2003</v>
      </c>
      <c r="L233" s="114" t="s">
        <v>51</v>
      </c>
      <c r="M233" s="109">
        <v>6.7060185185185191E-4</v>
      </c>
      <c r="N233" s="43" t="s">
        <v>20</v>
      </c>
      <c r="O233" s="113">
        <v>43779</v>
      </c>
      <c r="P233" s="43" t="s">
        <v>447</v>
      </c>
      <c r="Q233" s="57" t="s">
        <v>53</v>
      </c>
    </row>
    <row r="234" spans="1:17" hidden="1" x14ac:dyDescent="0.55000000000000004">
      <c r="A234" s="117" t="e">
        <f>VLOOKUP(B234,verwijzingen!$A$5:$B$123,2,FALSE)&amp;L234</f>
        <v>#N/A</v>
      </c>
      <c r="B234" s="119" t="str">
        <f t="shared" si="13"/>
        <v>korte baan;200;vrije slag;mannen;oud</v>
      </c>
      <c r="C234" s="119" t="str">
        <f t="shared" si="14"/>
        <v>korte baan;200;vrije slag;mannen</v>
      </c>
      <c r="D234" s="119" t="str">
        <f t="shared" si="12"/>
        <v>korte baan;200;vrije slag;mannen0,00149699074074074</v>
      </c>
      <c r="E234" s="119" t="str">
        <f t="shared" si="15"/>
        <v>korte baan;200;vrije slag;mannen;oud0,00149699074074074</v>
      </c>
      <c r="F234" s="36" t="s">
        <v>8</v>
      </c>
      <c r="G234" s="113" t="s">
        <v>57</v>
      </c>
      <c r="H234" s="57">
        <v>200</v>
      </c>
      <c r="I234" s="36" t="s">
        <v>12</v>
      </c>
      <c r="J234" s="57" t="s">
        <v>450</v>
      </c>
      <c r="K234" s="57">
        <v>2003</v>
      </c>
      <c r="L234" s="114" t="s">
        <v>51</v>
      </c>
      <c r="M234" s="109">
        <v>1.4969907407407408E-3</v>
      </c>
      <c r="N234" s="43" t="s">
        <v>20</v>
      </c>
      <c r="O234" s="113">
        <v>43779</v>
      </c>
      <c r="P234" s="43" t="s">
        <v>447</v>
      </c>
      <c r="Q234" s="57" t="s">
        <v>53</v>
      </c>
    </row>
    <row r="235" spans="1:17" hidden="1" x14ac:dyDescent="0.55000000000000004">
      <c r="A235" s="117" t="e">
        <f>VLOOKUP(B235,verwijzingen!$A$5:$B$123,2,FALSE)&amp;L235</f>
        <v>#N/A</v>
      </c>
      <c r="B235" s="119" t="str">
        <f t="shared" si="13"/>
        <v>korte baan;100;wisselslag;mannen;oud</v>
      </c>
      <c r="C235" s="119" t="str">
        <f t="shared" si="14"/>
        <v>korte baan;100;wisselslag;mannen</v>
      </c>
      <c r="D235" s="119" t="str">
        <f t="shared" si="12"/>
        <v>korte baan;100;wisselslag;mannen0,000786226851851852</v>
      </c>
      <c r="E235" s="119" t="str">
        <f t="shared" si="15"/>
        <v>korte baan;100;wisselslag;mannen;oud0,000786226851851852</v>
      </c>
      <c r="F235" s="36" t="s">
        <v>8</v>
      </c>
      <c r="G235" s="113" t="s">
        <v>57</v>
      </c>
      <c r="H235" s="57">
        <v>100</v>
      </c>
      <c r="I235" s="36" t="s">
        <v>17</v>
      </c>
      <c r="J235" s="57" t="s">
        <v>450</v>
      </c>
      <c r="K235" s="57">
        <v>2003</v>
      </c>
      <c r="L235" s="114" t="s">
        <v>51</v>
      </c>
      <c r="M235" s="109">
        <v>7.8622685185185176E-4</v>
      </c>
      <c r="N235" s="43" t="s">
        <v>20</v>
      </c>
      <c r="O235" s="113">
        <v>43779</v>
      </c>
      <c r="P235" s="43" t="s">
        <v>447</v>
      </c>
      <c r="Q235" s="57" t="s">
        <v>53</v>
      </c>
    </row>
    <row r="236" spans="1:17" hidden="1" x14ac:dyDescent="0.55000000000000004">
      <c r="A236" s="117" t="e">
        <f>VLOOKUP(B236,verwijzingen!$A$5:$B$123,2,FALSE)&amp;L236</f>
        <v>#N/A</v>
      </c>
      <c r="B236" s="119" t="str">
        <f t="shared" si="13"/>
        <v>korte baan;50;rugslag;mannen;oud</v>
      </c>
      <c r="C236" s="119" t="str">
        <f t="shared" si="14"/>
        <v>korte baan;50;rugslag;mannen</v>
      </c>
      <c r="D236" s="119" t="str">
        <f t="shared" si="12"/>
        <v>korte baan;50;rugslag;mannen0,000349652777777778</v>
      </c>
      <c r="E236" s="119" t="str">
        <f t="shared" si="15"/>
        <v>korte baan;50;rugslag;mannen;oud0,000349652777777778</v>
      </c>
      <c r="F236" s="36" t="s">
        <v>8</v>
      </c>
      <c r="G236" s="113" t="s">
        <v>57</v>
      </c>
      <c r="H236" s="57">
        <v>50</v>
      </c>
      <c r="I236" s="36" t="s">
        <v>13</v>
      </c>
      <c r="J236" s="57" t="s">
        <v>450</v>
      </c>
      <c r="K236" s="57">
        <v>2004</v>
      </c>
      <c r="L236" s="114" t="s">
        <v>50</v>
      </c>
      <c r="M236" s="109">
        <v>3.4965277777777778E-4</v>
      </c>
      <c r="N236" s="43" t="s">
        <v>30</v>
      </c>
      <c r="O236" s="113">
        <v>43779</v>
      </c>
      <c r="P236" s="43" t="s">
        <v>447</v>
      </c>
      <c r="Q236" s="57" t="s">
        <v>53</v>
      </c>
    </row>
    <row r="237" spans="1:17" hidden="1" x14ac:dyDescent="0.55000000000000004">
      <c r="A237" s="117" t="e">
        <f>VLOOKUP(B237,verwijzingen!$A$5:$B$123,2,FALSE)&amp;L237</f>
        <v>#N/A</v>
      </c>
      <c r="B237" s="119" t="str">
        <f t="shared" si="13"/>
        <v>korte baan;100;rugslag;mannen;oud</v>
      </c>
      <c r="C237" s="119" t="str">
        <f t="shared" si="14"/>
        <v>korte baan;100;rugslag;mannen</v>
      </c>
      <c r="D237" s="119" t="str">
        <f t="shared" si="12"/>
        <v>korte baan;100;rugslag;mannen0,00072662037037037</v>
      </c>
      <c r="E237" s="119" t="str">
        <f t="shared" si="15"/>
        <v>korte baan;100;rugslag;mannen;oud0,00072662037037037</v>
      </c>
      <c r="F237" s="36" t="s">
        <v>8</v>
      </c>
      <c r="G237" s="113" t="s">
        <v>57</v>
      </c>
      <c r="H237" s="57">
        <v>100</v>
      </c>
      <c r="I237" s="36" t="s">
        <v>13</v>
      </c>
      <c r="J237" s="57" t="s">
        <v>450</v>
      </c>
      <c r="K237" s="57">
        <v>2004</v>
      </c>
      <c r="L237" s="114" t="s">
        <v>50</v>
      </c>
      <c r="M237" s="109">
        <v>7.2662037037037042E-4</v>
      </c>
      <c r="N237" s="43" t="s">
        <v>30</v>
      </c>
      <c r="O237" s="113">
        <v>43779</v>
      </c>
      <c r="P237" s="43" t="s">
        <v>447</v>
      </c>
      <c r="Q237" s="57" t="s">
        <v>53</v>
      </c>
    </row>
    <row r="238" spans="1:17" x14ac:dyDescent="0.55000000000000004">
      <c r="A238" s="117" t="str">
        <f>VLOOKUP(B238,verwijzingen!$A$5:$B$152,2,FALSE)&amp;L238</f>
        <v>kbhvl20015 jaar</v>
      </c>
      <c r="B238" s="119" t="str">
        <f t="shared" si="13"/>
        <v>korte baan;200;vlinderslag;mannen;record</v>
      </c>
      <c r="C238" s="119" t="str">
        <f t="shared" si="14"/>
        <v>korte baan;200;vlinderslag;mannen</v>
      </c>
      <c r="D238" s="119" t="str">
        <f t="shared" si="12"/>
        <v>korte baan;200;vlinderslag;mannen0,00168877314814815</v>
      </c>
      <c r="E238" s="119" t="str">
        <f t="shared" si="15"/>
        <v>korte baan;200;vlinderslag;mannen;record0,00168877314814815</v>
      </c>
      <c r="F238" s="36" t="s">
        <v>8</v>
      </c>
      <c r="G238" s="113" t="s">
        <v>57</v>
      </c>
      <c r="H238" s="57">
        <v>200</v>
      </c>
      <c r="I238" s="36" t="s">
        <v>15</v>
      </c>
      <c r="J238" s="57" t="s">
        <v>450</v>
      </c>
      <c r="K238" s="57">
        <v>2004</v>
      </c>
      <c r="L238" s="114" t="s">
        <v>50</v>
      </c>
      <c r="M238" s="109">
        <v>1.6887731481481482E-3</v>
      </c>
      <c r="N238" s="43" t="s">
        <v>30</v>
      </c>
      <c r="O238" s="113">
        <v>43779</v>
      </c>
      <c r="P238" s="43" t="s">
        <v>447</v>
      </c>
      <c r="Q238" s="57" t="s">
        <v>38</v>
      </c>
    </row>
    <row r="239" spans="1:17" hidden="1" x14ac:dyDescent="0.55000000000000004">
      <c r="A239" s="117" t="e">
        <f>VLOOKUP(B239,verwijzingen!$A$5:$B$123,2,FALSE)&amp;L239</f>
        <v>#N/A</v>
      </c>
      <c r="B239" s="119" t="str">
        <f t="shared" si="13"/>
        <v>korte baan;100;vrije slag;vrouwen;oud</v>
      </c>
      <c r="C239" s="119" t="str">
        <f t="shared" si="14"/>
        <v>korte baan;100;vrije slag;vrouwen</v>
      </c>
      <c r="D239" s="119" t="str">
        <f t="shared" si="12"/>
        <v>korte baan;100;vrije slag;vrouwen0,000785069444444444</v>
      </c>
      <c r="E239" s="119" t="str">
        <f t="shared" si="15"/>
        <v>korte baan;100;vrije slag;vrouwen;oud0,000785069444444444</v>
      </c>
      <c r="F239" s="36" t="s">
        <v>8</v>
      </c>
      <c r="G239" s="113" t="s">
        <v>57</v>
      </c>
      <c r="H239" s="57">
        <v>100</v>
      </c>
      <c r="I239" s="36" t="s">
        <v>12</v>
      </c>
      <c r="J239" s="57" t="s">
        <v>451</v>
      </c>
      <c r="K239" s="57">
        <v>2002</v>
      </c>
      <c r="L239" s="114" t="s">
        <v>52</v>
      </c>
      <c r="M239" s="109">
        <v>7.8506944444444446E-4</v>
      </c>
      <c r="N239" s="43" t="s">
        <v>24</v>
      </c>
      <c r="O239" s="113">
        <v>43779</v>
      </c>
      <c r="P239" s="43" t="s">
        <v>447</v>
      </c>
      <c r="Q239" s="57" t="s">
        <v>53</v>
      </c>
    </row>
    <row r="240" spans="1:17" hidden="1" x14ac:dyDescent="0.55000000000000004">
      <c r="A240" s="117" t="e">
        <f>VLOOKUP(B240,verwijzingen!$A$5:$B$152,2,FALSE)&amp;L240</f>
        <v>#N/A</v>
      </c>
      <c r="B240" s="119" t="str">
        <f t="shared" si="13"/>
        <v>korte baan;200;vrije slag;vrouwen;oud</v>
      </c>
      <c r="C240" s="119" t="str">
        <f t="shared" si="14"/>
        <v>korte baan;200;vrije slag;vrouwen</v>
      </c>
      <c r="D240" s="119" t="str">
        <f t="shared" si="12"/>
        <v>korte baan;200;vrije slag;vrouwen0,00176458333333333</v>
      </c>
      <c r="E240" s="119" t="str">
        <f t="shared" si="15"/>
        <v>korte baan;200;vrije slag;vrouwen;oud0,00176458333333333</v>
      </c>
      <c r="F240" s="36" t="s">
        <v>8</v>
      </c>
      <c r="G240" s="113" t="s">
        <v>57</v>
      </c>
      <c r="H240" s="57">
        <v>200</v>
      </c>
      <c r="I240" s="36" t="s">
        <v>12</v>
      </c>
      <c r="J240" s="57" t="s">
        <v>451</v>
      </c>
      <c r="K240" s="57">
        <v>2002</v>
      </c>
      <c r="L240" s="114" t="s">
        <v>52</v>
      </c>
      <c r="M240" s="109">
        <v>1.7645833333333333E-3</v>
      </c>
      <c r="N240" s="43" t="s">
        <v>24</v>
      </c>
      <c r="O240" s="113">
        <v>43779</v>
      </c>
      <c r="P240" s="43" t="s">
        <v>447</v>
      </c>
      <c r="Q240" s="57" t="s">
        <v>53</v>
      </c>
    </row>
    <row r="241" spans="1:17" x14ac:dyDescent="0.55000000000000004">
      <c r="A241" s="117" t="str">
        <f>VLOOKUP(B241,verwijzingen!$A$5:$B$152,2,FALSE)&amp;L241</f>
        <v>kbdvr40017 jaar</v>
      </c>
      <c r="B241" s="119" t="str">
        <f t="shared" si="13"/>
        <v>korte baan;400;vrije slag;vrouwen;record</v>
      </c>
      <c r="C241" s="119" t="str">
        <f t="shared" si="14"/>
        <v>korte baan;400;vrije slag;vrouwen</v>
      </c>
      <c r="D241" s="119" t="str">
        <f t="shared" si="12"/>
        <v>korte baan;400;vrije slag;vrouwen0,00366840277777778</v>
      </c>
      <c r="E241" s="119" t="str">
        <f t="shared" si="15"/>
        <v>korte baan;400;vrije slag;vrouwen;record0,00366840277777778</v>
      </c>
      <c r="F241" s="36" t="s">
        <v>8</v>
      </c>
      <c r="G241" s="113" t="s">
        <v>57</v>
      </c>
      <c r="H241" s="57">
        <v>400</v>
      </c>
      <c r="I241" s="36" t="s">
        <v>12</v>
      </c>
      <c r="J241" s="57" t="s">
        <v>451</v>
      </c>
      <c r="K241" s="57">
        <v>2002</v>
      </c>
      <c r="L241" s="114" t="s">
        <v>52</v>
      </c>
      <c r="M241" s="109">
        <v>3.6684027777777774E-3</v>
      </c>
      <c r="N241" s="43" t="s">
        <v>24</v>
      </c>
      <c r="O241" s="113">
        <v>43779</v>
      </c>
      <c r="P241" s="43" t="s">
        <v>447</v>
      </c>
      <c r="Q241" s="57" t="s">
        <v>38</v>
      </c>
    </row>
    <row r="242" spans="1:17" x14ac:dyDescent="0.55000000000000004">
      <c r="A242" s="117" t="str">
        <f>VLOOKUP(B242,verwijzingen!$A$5:$B$152,2,FALSE)&amp;L242</f>
        <v>kbdvr40012 jaar</v>
      </c>
      <c r="B242" s="119" t="str">
        <f t="shared" si="13"/>
        <v>korte baan;400;vrije slag;vrouwen;record</v>
      </c>
      <c r="C242" s="119" t="str">
        <f t="shared" si="14"/>
        <v>korte baan;400;vrije slag;vrouwen</v>
      </c>
      <c r="D242" s="119" t="str">
        <f t="shared" si="12"/>
        <v>korte baan;400;vrije slag;vrouwen0,00358900462962963</v>
      </c>
      <c r="E242" s="119" t="str">
        <f t="shared" si="15"/>
        <v>korte baan;400;vrije slag;vrouwen;record0,00358900462962963</v>
      </c>
      <c r="F242" s="36" t="s">
        <v>8</v>
      </c>
      <c r="G242" s="113" t="s">
        <v>57</v>
      </c>
      <c r="H242" s="57">
        <v>400</v>
      </c>
      <c r="I242" s="36" t="s">
        <v>12</v>
      </c>
      <c r="J242" s="57" t="s">
        <v>451</v>
      </c>
      <c r="K242" s="57">
        <v>2007</v>
      </c>
      <c r="L242" s="114" t="s">
        <v>47</v>
      </c>
      <c r="M242" s="109">
        <v>3.5890046296296299E-3</v>
      </c>
      <c r="N242" s="43" t="s">
        <v>26</v>
      </c>
      <c r="O242" s="113">
        <v>43785</v>
      </c>
      <c r="P242" s="43" t="s">
        <v>448</v>
      </c>
      <c r="Q242" s="57" t="s">
        <v>38</v>
      </c>
    </row>
    <row r="243" spans="1:17" hidden="1" x14ac:dyDescent="0.55000000000000004">
      <c r="A243" s="117" t="e">
        <f>VLOOKUP(B243,verwijzingen!$A$5:$B$123,2,FALSE)&amp;L243</f>
        <v>#N/A</v>
      </c>
      <c r="B243" s="119" t="str">
        <f t="shared" si="13"/>
        <v>korte baan;50;rugslag;vrouwen;oud</v>
      </c>
      <c r="C243" s="119" t="str">
        <f t="shared" si="14"/>
        <v>korte baan;50;rugslag;vrouwen</v>
      </c>
      <c r="D243" s="119" t="str">
        <f t="shared" si="12"/>
        <v>korte baan;50;rugslag;vrouwen0,000437152777777778</v>
      </c>
      <c r="E243" s="119" t="str">
        <f t="shared" si="15"/>
        <v>korte baan;50;rugslag;vrouwen;oud0,000437152777777778</v>
      </c>
      <c r="F243" s="36" t="s">
        <v>8</v>
      </c>
      <c r="G243" s="113" t="s">
        <v>57</v>
      </c>
      <c r="H243" s="57">
        <v>50</v>
      </c>
      <c r="I243" s="36" t="s">
        <v>13</v>
      </c>
      <c r="J243" s="57" t="s">
        <v>451</v>
      </c>
      <c r="K243" s="57">
        <v>2007</v>
      </c>
      <c r="L243" s="114" t="s">
        <v>47</v>
      </c>
      <c r="M243" s="109">
        <v>4.3715277777777784E-4</v>
      </c>
      <c r="N243" s="43" t="s">
        <v>26</v>
      </c>
      <c r="O243" s="113">
        <v>43785</v>
      </c>
      <c r="P243" s="43" t="s">
        <v>448</v>
      </c>
      <c r="Q243" s="57" t="s">
        <v>53</v>
      </c>
    </row>
    <row r="244" spans="1:17" x14ac:dyDescent="0.55000000000000004">
      <c r="A244" s="117" t="str">
        <f>VLOOKUP(B244,verwijzingen!$A$5:$B$152,2,FALSE)&amp;L244</f>
        <v>kbdru5012 jaar</v>
      </c>
      <c r="B244" s="119" t="str">
        <f t="shared" si="13"/>
        <v>korte baan;50;rugslag;vrouwen;record</v>
      </c>
      <c r="C244" s="119" t="str">
        <f t="shared" si="14"/>
        <v>korte baan;50;rugslag;vrouwen</v>
      </c>
      <c r="D244" s="119" t="str">
        <f t="shared" si="12"/>
        <v>korte baan;50;rugslag;vrouwen0,000419097222222222</v>
      </c>
      <c r="E244" s="119" t="str">
        <f t="shared" si="15"/>
        <v>korte baan;50;rugslag;vrouwen;record0,000419097222222222</v>
      </c>
      <c r="F244" s="36" t="s">
        <v>8</v>
      </c>
      <c r="G244" s="113" t="s">
        <v>57</v>
      </c>
      <c r="H244" s="57">
        <v>50</v>
      </c>
      <c r="I244" s="36" t="s">
        <v>13</v>
      </c>
      <c r="J244" s="57" t="s">
        <v>451</v>
      </c>
      <c r="K244" s="57">
        <v>2007</v>
      </c>
      <c r="L244" s="114" t="s">
        <v>47</v>
      </c>
      <c r="M244" s="109">
        <v>4.1909722222222223E-4</v>
      </c>
      <c r="N244" s="43" t="s">
        <v>26</v>
      </c>
      <c r="O244" s="113">
        <v>43785</v>
      </c>
      <c r="P244" s="43" t="s">
        <v>448</v>
      </c>
      <c r="Q244" s="57" t="s">
        <v>38</v>
      </c>
    </row>
    <row r="245" spans="1:17" hidden="1" x14ac:dyDescent="0.55000000000000004">
      <c r="A245" s="117" t="e">
        <f>VLOOKUP(B245,verwijzingen!$A$5:$B$123,2,FALSE)&amp;L245</f>
        <v>#N/A</v>
      </c>
      <c r="B245" s="119" t="str">
        <f t="shared" si="13"/>
        <v>korte baan;100;rugslag;vrouwen;oud</v>
      </c>
      <c r="C245" s="119" t="str">
        <f t="shared" si="14"/>
        <v>korte baan;100;rugslag;vrouwen</v>
      </c>
      <c r="D245" s="119" t="str">
        <f t="shared" si="12"/>
        <v>korte baan;100;rugslag;vrouwen0,000917708333333333</v>
      </c>
      <c r="E245" s="119" t="str">
        <f t="shared" si="15"/>
        <v>korte baan;100;rugslag;vrouwen;oud0,000917708333333333</v>
      </c>
      <c r="F245" s="36" t="s">
        <v>8</v>
      </c>
      <c r="G245" s="113" t="s">
        <v>57</v>
      </c>
      <c r="H245" s="57">
        <v>100</v>
      </c>
      <c r="I245" s="36" t="s">
        <v>13</v>
      </c>
      <c r="J245" s="57" t="s">
        <v>451</v>
      </c>
      <c r="K245" s="57">
        <v>2007</v>
      </c>
      <c r="L245" s="114" t="s">
        <v>47</v>
      </c>
      <c r="M245" s="109">
        <v>9.1770833333333331E-4</v>
      </c>
      <c r="N245" s="43" t="s">
        <v>26</v>
      </c>
      <c r="O245" s="113">
        <v>43785</v>
      </c>
      <c r="P245" s="43" t="s">
        <v>448</v>
      </c>
      <c r="Q245" s="57" t="s">
        <v>53</v>
      </c>
    </row>
    <row r="246" spans="1:17" x14ac:dyDescent="0.55000000000000004">
      <c r="A246" s="117" t="str">
        <f>VLOOKUP(B246,verwijzingen!$A$5:$B$152,2,FALSE)&amp;L246</f>
        <v>kbdru20012 jaar</v>
      </c>
      <c r="B246" s="119" t="str">
        <f t="shared" si="13"/>
        <v>korte baan;200;rugslag;vrouwen;record</v>
      </c>
      <c r="C246" s="119" t="str">
        <f t="shared" si="14"/>
        <v>korte baan;200;rugslag;vrouwen</v>
      </c>
      <c r="D246" s="119" t="str">
        <f t="shared" si="12"/>
        <v>korte baan;200;rugslag;vrouwen0,00185138888888889</v>
      </c>
      <c r="E246" s="119" t="str">
        <f t="shared" si="15"/>
        <v>korte baan;200;rugslag;vrouwen;record0,00185138888888889</v>
      </c>
      <c r="F246" s="36" t="s">
        <v>8</v>
      </c>
      <c r="G246" s="113" t="s">
        <v>57</v>
      </c>
      <c r="H246" s="57">
        <v>200</v>
      </c>
      <c r="I246" s="36" t="s">
        <v>13</v>
      </c>
      <c r="J246" s="57" t="s">
        <v>451</v>
      </c>
      <c r="K246" s="57">
        <v>2007</v>
      </c>
      <c r="L246" s="114" t="s">
        <v>47</v>
      </c>
      <c r="M246" s="109">
        <v>1.8513888888888887E-3</v>
      </c>
      <c r="N246" s="43" t="s">
        <v>26</v>
      </c>
      <c r="O246" s="113">
        <v>43785</v>
      </c>
      <c r="P246" s="43" t="s">
        <v>448</v>
      </c>
      <c r="Q246" s="57" t="s">
        <v>38</v>
      </c>
    </row>
    <row r="247" spans="1:17" hidden="1" x14ac:dyDescent="0.55000000000000004">
      <c r="A247" s="117" t="e">
        <f>VLOOKUP(B247,verwijzingen!$A$5:$B$123,2,FALSE)&amp;L247</f>
        <v>#N/A</v>
      </c>
      <c r="B247" s="119" t="str">
        <f t="shared" si="13"/>
        <v>korte baan;50;schoolslag;vrouwen;oud</v>
      </c>
      <c r="C247" s="119" t="str">
        <f t="shared" si="14"/>
        <v>korte baan;50;schoolslag;vrouwen</v>
      </c>
      <c r="D247" s="119" t="str">
        <f t="shared" si="12"/>
        <v>korte baan;50;schoolslag;vrouwen0,000519791666666667</v>
      </c>
      <c r="E247" s="119" t="str">
        <f t="shared" si="15"/>
        <v>korte baan;50;schoolslag;vrouwen;oud0,000519791666666667</v>
      </c>
      <c r="F247" s="36" t="s">
        <v>8</v>
      </c>
      <c r="G247" s="113" t="s">
        <v>57</v>
      </c>
      <c r="H247" s="57">
        <v>50</v>
      </c>
      <c r="I247" s="36" t="s">
        <v>14</v>
      </c>
      <c r="J247" s="57" t="s">
        <v>451</v>
      </c>
      <c r="K247" s="57">
        <v>2007</v>
      </c>
      <c r="L247" s="114" t="s">
        <v>47</v>
      </c>
      <c r="M247" s="109">
        <v>5.1979166666666656E-4</v>
      </c>
      <c r="N247" s="43" t="s">
        <v>26</v>
      </c>
      <c r="O247" s="113">
        <v>43785</v>
      </c>
      <c r="P247" s="43" t="s">
        <v>448</v>
      </c>
      <c r="Q247" s="57" t="s">
        <v>53</v>
      </c>
    </row>
    <row r="248" spans="1:17" hidden="1" x14ac:dyDescent="0.55000000000000004">
      <c r="A248" s="117" t="e">
        <f>VLOOKUP(B248,verwijzingen!$A$5:$B$123,2,FALSE)&amp;L248</f>
        <v>#N/A</v>
      </c>
      <c r="B248" s="119" t="str">
        <f t="shared" si="13"/>
        <v>korte baan;100;schoolslag;vrouwen;oud</v>
      </c>
      <c r="C248" s="119" t="str">
        <f t="shared" si="14"/>
        <v>korte baan;100;schoolslag;vrouwen</v>
      </c>
      <c r="D248" s="119" t="str">
        <f t="shared" si="12"/>
        <v>korte baan;100;schoolslag;vrouwen0,00111770833333333</v>
      </c>
      <c r="E248" s="119" t="str">
        <f t="shared" si="15"/>
        <v>korte baan;100;schoolslag;vrouwen;oud0,00111770833333333</v>
      </c>
      <c r="F248" s="36" t="s">
        <v>8</v>
      </c>
      <c r="G248" s="113" t="s">
        <v>57</v>
      </c>
      <c r="H248" s="57">
        <v>100</v>
      </c>
      <c r="I248" s="36" t="s">
        <v>14</v>
      </c>
      <c r="J248" s="57" t="s">
        <v>451</v>
      </c>
      <c r="K248" s="57">
        <v>2007</v>
      </c>
      <c r="L248" s="114" t="s">
        <v>47</v>
      </c>
      <c r="M248" s="109">
        <v>1.1177083333333334E-3</v>
      </c>
      <c r="N248" s="43" t="s">
        <v>26</v>
      </c>
      <c r="O248" s="113">
        <v>43785</v>
      </c>
      <c r="P248" s="43" t="s">
        <v>448</v>
      </c>
      <c r="Q248" s="57" t="s">
        <v>53</v>
      </c>
    </row>
    <row r="249" spans="1:17" x14ac:dyDescent="0.55000000000000004">
      <c r="A249" s="117" t="str">
        <f>VLOOKUP(B249,verwijzingen!$A$5:$B$152,2,FALSE)&amp;L249</f>
        <v>kbdsc20012 jaar</v>
      </c>
      <c r="B249" s="119" t="str">
        <f t="shared" si="13"/>
        <v>korte baan;200;schoolslag;vrouwen;record</v>
      </c>
      <c r="C249" s="119" t="str">
        <f t="shared" si="14"/>
        <v>korte baan;200;schoolslag;vrouwen</v>
      </c>
      <c r="D249" s="119" t="str">
        <f t="shared" si="12"/>
        <v>korte baan;200;schoolslag;vrouwen0,00230694444444444</v>
      </c>
      <c r="E249" s="119" t="str">
        <f t="shared" si="15"/>
        <v>korte baan;200;schoolslag;vrouwen;record0,00230694444444444</v>
      </c>
      <c r="F249" s="36" t="s">
        <v>8</v>
      </c>
      <c r="G249" s="113" t="s">
        <v>57</v>
      </c>
      <c r="H249" s="57">
        <v>200</v>
      </c>
      <c r="I249" s="36" t="s">
        <v>14</v>
      </c>
      <c r="J249" s="57" t="s">
        <v>451</v>
      </c>
      <c r="K249" s="57">
        <v>2007</v>
      </c>
      <c r="L249" s="114" t="s">
        <v>47</v>
      </c>
      <c r="M249" s="109">
        <v>2.3069444444444444E-3</v>
      </c>
      <c r="N249" s="43" t="s">
        <v>26</v>
      </c>
      <c r="O249" s="113">
        <v>43785</v>
      </c>
      <c r="P249" s="43" t="s">
        <v>448</v>
      </c>
      <c r="Q249" s="57" t="s">
        <v>38</v>
      </c>
    </row>
    <row r="250" spans="1:17" hidden="1" x14ac:dyDescent="0.55000000000000004">
      <c r="A250" s="117" t="e">
        <f>VLOOKUP(B250,verwijzingen!$A$5:$B$123,2,FALSE)&amp;L250</f>
        <v>#N/A</v>
      </c>
      <c r="B250" s="119" t="str">
        <f t="shared" si="13"/>
        <v>korte baan;50;vlinderslag;vrouwen;oud</v>
      </c>
      <c r="C250" s="119" t="str">
        <f t="shared" si="14"/>
        <v>korte baan;50;vlinderslag;vrouwen</v>
      </c>
      <c r="D250" s="119" t="str">
        <f t="shared" si="12"/>
        <v>korte baan;50;vlinderslag;vrouwen0,000420601851851852</v>
      </c>
      <c r="E250" s="119" t="str">
        <f t="shared" si="15"/>
        <v>korte baan;50;vlinderslag;vrouwen;oud0,000420601851851852</v>
      </c>
      <c r="F250" s="36" t="s">
        <v>8</v>
      </c>
      <c r="G250" s="113" t="s">
        <v>57</v>
      </c>
      <c r="H250" s="57">
        <v>50</v>
      </c>
      <c r="I250" s="36" t="s">
        <v>15</v>
      </c>
      <c r="J250" s="57" t="s">
        <v>451</v>
      </c>
      <c r="K250" s="57">
        <v>2007</v>
      </c>
      <c r="L250" s="114" t="s">
        <v>47</v>
      </c>
      <c r="M250" s="109">
        <v>4.2060185185185185E-4</v>
      </c>
      <c r="N250" s="43" t="s">
        <v>26</v>
      </c>
      <c r="O250" s="113">
        <v>43785</v>
      </c>
      <c r="P250" s="43" t="s">
        <v>448</v>
      </c>
      <c r="Q250" s="57" t="s">
        <v>53</v>
      </c>
    </row>
    <row r="251" spans="1:17" x14ac:dyDescent="0.55000000000000004">
      <c r="A251" s="117" t="str">
        <f>VLOOKUP(B251,verwijzingen!$A$5:$B$152,2,FALSE)&amp;L251</f>
        <v>kbdwi20012 jaar</v>
      </c>
      <c r="B251" s="119" t="str">
        <f t="shared" si="13"/>
        <v>korte baan;200;wisselslag;vrouwen;record</v>
      </c>
      <c r="C251" s="119" t="str">
        <f t="shared" si="14"/>
        <v>korte baan;200;wisselslag;vrouwen</v>
      </c>
      <c r="D251" s="119" t="str">
        <f t="shared" si="12"/>
        <v>korte baan;200;wisselslag;vrouwen0,00192060185185185</v>
      </c>
      <c r="E251" s="119" t="str">
        <f t="shared" si="15"/>
        <v>korte baan;200;wisselslag;vrouwen;record0,00192060185185185</v>
      </c>
      <c r="F251" s="36" t="s">
        <v>8</v>
      </c>
      <c r="G251" s="113" t="s">
        <v>57</v>
      </c>
      <c r="H251" s="57">
        <v>200</v>
      </c>
      <c r="I251" s="36" t="s">
        <v>17</v>
      </c>
      <c r="J251" s="57" t="s">
        <v>451</v>
      </c>
      <c r="K251" s="57">
        <v>2007</v>
      </c>
      <c r="L251" s="114" t="s">
        <v>47</v>
      </c>
      <c r="M251" s="109">
        <v>1.9206018518518519E-3</v>
      </c>
      <c r="N251" s="43" t="s">
        <v>26</v>
      </c>
      <c r="O251" s="113">
        <v>43785</v>
      </c>
      <c r="P251" s="43" t="s">
        <v>448</v>
      </c>
      <c r="Q251" s="57" t="s">
        <v>38</v>
      </c>
    </row>
    <row r="252" spans="1:17" hidden="1" x14ac:dyDescent="0.55000000000000004">
      <c r="A252" s="117" t="e">
        <f>VLOOKUP(B252,verwijzingen!$A$5:$B$123,2,FALSE)&amp;L252</f>
        <v>#N/A</v>
      </c>
      <c r="B252" s="119" t="str">
        <f t="shared" si="13"/>
        <v>korte baan;50;vrije slag;mannen;oud</v>
      </c>
      <c r="C252" s="119" t="str">
        <f t="shared" si="14"/>
        <v>korte baan;50;vrije slag;mannen</v>
      </c>
      <c r="D252" s="119" t="str">
        <f t="shared" si="12"/>
        <v>korte baan;50;vrije slag;mannen0,000378125</v>
      </c>
      <c r="E252" s="119" t="str">
        <f t="shared" si="15"/>
        <v>korte baan;50;vrije slag;mannen;oud0,000378125</v>
      </c>
      <c r="F252" s="36" t="s">
        <v>8</v>
      </c>
      <c r="G252" s="113" t="s">
        <v>57</v>
      </c>
      <c r="H252" s="57">
        <v>50</v>
      </c>
      <c r="I252" s="36" t="s">
        <v>12</v>
      </c>
      <c r="J252" s="57" t="s">
        <v>450</v>
      </c>
      <c r="K252" s="57">
        <v>2007</v>
      </c>
      <c r="L252" s="114" t="s">
        <v>47</v>
      </c>
      <c r="M252" s="109">
        <v>3.7812499999999999E-4</v>
      </c>
      <c r="N252" s="43" t="s">
        <v>22</v>
      </c>
      <c r="O252" s="113">
        <v>43785</v>
      </c>
      <c r="P252" s="43" t="s">
        <v>448</v>
      </c>
      <c r="Q252" s="57" t="s">
        <v>53</v>
      </c>
    </row>
    <row r="253" spans="1:17" hidden="1" x14ac:dyDescent="0.55000000000000004">
      <c r="A253" s="117" t="e">
        <f>VLOOKUP(B253,verwijzingen!$A$5:$B$152,2,FALSE)&amp;L253</f>
        <v>#N/A</v>
      </c>
      <c r="B253" s="119" t="str">
        <f t="shared" si="13"/>
        <v>korte baan;100;vrije slag;mannen;oud</v>
      </c>
      <c r="C253" s="119" t="str">
        <f t="shared" si="14"/>
        <v>korte baan;100;vrije slag;mannen</v>
      </c>
      <c r="D253" s="119" t="str">
        <f t="shared" si="12"/>
        <v>korte baan;100;vrije slag;mannen0,000771296296296296</v>
      </c>
      <c r="E253" s="119" t="str">
        <f t="shared" si="15"/>
        <v>korte baan;100;vrije slag;mannen;oud0,000771296296296296</v>
      </c>
      <c r="F253" s="36" t="s">
        <v>8</v>
      </c>
      <c r="G253" s="113" t="s">
        <v>57</v>
      </c>
      <c r="H253" s="57">
        <v>100</v>
      </c>
      <c r="I253" s="36" t="s">
        <v>12</v>
      </c>
      <c r="J253" s="57" t="s">
        <v>450</v>
      </c>
      <c r="K253" s="57">
        <v>2007</v>
      </c>
      <c r="L253" s="114" t="s">
        <v>47</v>
      </c>
      <c r="M253" s="109">
        <v>7.7129629629629629E-4</v>
      </c>
      <c r="N253" s="43" t="s">
        <v>22</v>
      </c>
      <c r="O253" s="113">
        <v>43785</v>
      </c>
      <c r="P253" s="43" t="s">
        <v>448</v>
      </c>
      <c r="Q253" s="57" t="s">
        <v>53</v>
      </c>
    </row>
    <row r="254" spans="1:17" x14ac:dyDescent="0.55000000000000004">
      <c r="A254" s="117" t="str">
        <f>VLOOKUP(B254,verwijzingen!$A$5:$B$152,2,FALSE)&amp;L254</f>
        <v>kbhvr40012 jaar</v>
      </c>
      <c r="B254" s="119" t="str">
        <f t="shared" si="13"/>
        <v>korte baan;400;vrije slag;mannen;record</v>
      </c>
      <c r="C254" s="119" t="str">
        <f t="shared" si="14"/>
        <v>korte baan;400;vrije slag;mannen</v>
      </c>
      <c r="D254" s="119" t="str">
        <f t="shared" si="12"/>
        <v>korte baan;400;vrije slag;mannen0,00351793981481481</v>
      </c>
      <c r="E254" s="119" t="str">
        <f t="shared" si="15"/>
        <v>korte baan;400;vrije slag;mannen;record0,00351793981481481</v>
      </c>
      <c r="F254" s="36" t="s">
        <v>8</v>
      </c>
      <c r="G254" s="113" t="s">
        <v>57</v>
      </c>
      <c r="H254" s="57">
        <v>400</v>
      </c>
      <c r="I254" s="36" t="s">
        <v>12</v>
      </c>
      <c r="J254" s="57" t="s">
        <v>450</v>
      </c>
      <c r="K254" s="57">
        <v>2007</v>
      </c>
      <c r="L254" s="114" t="s">
        <v>47</v>
      </c>
      <c r="M254" s="109">
        <v>3.5179398148148145E-3</v>
      </c>
      <c r="N254" s="43" t="s">
        <v>22</v>
      </c>
      <c r="O254" s="113">
        <v>43785</v>
      </c>
      <c r="P254" s="43" t="s">
        <v>448</v>
      </c>
      <c r="Q254" s="57" t="s">
        <v>38</v>
      </c>
    </row>
    <row r="255" spans="1:17" hidden="1" x14ac:dyDescent="0.55000000000000004">
      <c r="A255" s="117" t="e">
        <f>VLOOKUP(B255,verwijzingen!$A$5:$B$123,2,FALSE)&amp;L255</f>
        <v>#N/A</v>
      </c>
      <c r="B255" s="119" t="str">
        <f t="shared" si="13"/>
        <v>korte baan;100;rugslag;mannen;oud</v>
      </c>
      <c r="C255" s="119" t="str">
        <f t="shared" si="14"/>
        <v>korte baan;100;rugslag;mannen</v>
      </c>
      <c r="D255" s="119" t="str">
        <f t="shared" si="12"/>
        <v>korte baan;100;rugslag;mannen0,000935763888888889</v>
      </c>
      <c r="E255" s="119" t="str">
        <f t="shared" si="15"/>
        <v>korte baan;100;rugslag;mannen;oud0,000935763888888889</v>
      </c>
      <c r="F255" s="36" t="s">
        <v>8</v>
      </c>
      <c r="G255" s="113" t="s">
        <v>57</v>
      </c>
      <c r="H255" s="57">
        <v>100</v>
      </c>
      <c r="I255" s="36" t="s">
        <v>13</v>
      </c>
      <c r="J255" s="57" t="s">
        <v>450</v>
      </c>
      <c r="K255" s="57">
        <v>2007</v>
      </c>
      <c r="L255" s="114" t="s">
        <v>47</v>
      </c>
      <c r="M255" s="109">
        <v>9.3576388888888908E-4</v>
      </c>
      <c r="N255" s="43" t="s">
        <v>22</v>
      </c>
      <c r="O255" s="113">
        <v>43785</v>
      </c>
      <c r="P255" s="43" t="s">
        <v>448</v>
      </c>
      <c r="Q255" s="57" t="s">
        <v>53</v>
      </c>
    </row>
    <row r="256" spans="1:17" hidden="1" x14ac:dyDescent="0.55000000000000004">
      <c r="A256" s="117" t="e">
        <f>VLOOKUP(B256,verwijzingen!$A$5:$B$152,2,FALSE)&amp;L256</f>
        <v>#N/A</v>
      </c>
      <c r="B256" s="119" t="str">
        <f t="shared" si="13"/>
        <v>korte baan;200;rugslag;mannen;oud</v>
      </c>
      <c r="C256" s="119" t="str">
        <f t="shared" si="14"/>
        <v>korte baan;200;rugslag;mannen</v>
      </c>
      <c r="D256" s="119" t="str">
        <f t="shared" si="12"/>
        <v>korte baan;200;rugslag;mannen0,00188564814814815</v>
      </c>
      <c r="E256" s="119" t="str">
        <f t="shared" si="15"/>
        <v>korte baan;200;rugslag;mannen;oud0,00188564814814815</v>
      </c>
      <c r="F256" s="36" t="s">
        <v>8</v>
      </c>
      <c r="G256" s="113" t="s">
        <v>57</v>
      </c>
      <c r="H256" s="57">
        <v>200</v>
      </c>
      <c r="I256" s="36" t="s">
        <v>13</v>
      </c>
      <c r="J256" s="57" t="s">
        <v>450</v>
      </c>
      <c r="K256" s="57">
        <v>2007</v>
      </c>
      <c r="L256" s="114" t="s">
        <v>47</v>
      </c>
      <c r="M256" s="109">
        <v>1.8856481481481484E-3</v>
      </c>
      <c r="N256" s="43" t="s">
        <v>22</v>
      </c>
      <c r="O256" s="113">
        <v>43785</v>
      </c>
      <c r="P256" s="43" t="s">
        <v>448</v>
      </c>
      <c r="Q256" s="57" t="s">
        <v>53</v>
      </c>
    </row>
    <row r="257" spans="1:17" hidden="1" x14ac:dyDescent="0.55000000000000004">
      <c r="A257" s="117" t="e">
        <f>VLOOKUP(B257,verwijzingen!$A$5:$B$123,2,FALSE)&amp;L257</f>
        <v>#N/A</v>
      </c>
      <c r="B257" s="119" t="str">
        <f t="shared" si="13"/>
        <v>korte baan;50;vlinderslag;mannen;oud</v>
      </c>
      <c r="C257" s="119" t="str">
        <f t="shared" si="14"/>
        <v>korte baan;50;vlinderslag;mannen</v>
      </c>
      <c r="D257" s="119" t="str">
        <f t="shared" ref="D257:D320" si="16">CONCATENATE(C257,M257)</f>
        <v>korte baan;50;vlinderslag;mannen0,000447569444444445</v>
      </c>
      <c r="E257" s="119" t="str">
        <f t="shared" si="15"/>
        <v>korte baan;50;vlinderslag;mannen;oud0,000447569444444445</v>
      </c>
      <c r="F257" s="36" t="s">
        <v>8</v>
      </c>
      <c r="G257" s="113" t="s">
        <v>57</v>
      </c>
      <c r="H257" s="57">
        <v>50</v>
      </c>
      <c r="I257" s="36" t="s">
        <v>15</v>
      </c>
      <c r="J257" s="57" t="s">
        <v>450</v>
      </c>
      <c r="K257" s="57">
        <v>2007</v>
      </c>
      <c r="L257" s="114" t="s">
        <v>47</v>
      </c>
      <c r="M257" s="109">
        <v>4.475694444444445E-4</v>
      </c>
      <c r="N257" s="43" t="s">
        <v>22</v>
      </c>
      <c r="O257" s="113">
        <v>43785</v>
      </c>
      <c r="P257" s="43" t="s">
        <v>448</v>
      </c>
      <c r="Q257" s="57" t="s">
        <v>53</v>
      </c>
    </row>
    <row r="258" spans="1:17" hidden="1" x14ac:dyDescent="0.55000000000000004">
      <c r="A258" s="117" t="e">
        <f>VLOOKUP(B258,verwijzingen!$A$5:$B$152,2,FALSE)&amp;L258</f>
        <v>#N/A</v>
      </c>
      <c r="B258" s="119" t="str">
        <f t="shared" ref="B258:B321" si="17">+$G258&amp;";"&amp;$H258&amp;";"&amp;$I258&amp;";"&amp;$J258&amp;";"&amp;$Q258</f>
        <v>korte baan;200;wisselslag;mannen;oud</v>
      </c>
      <c r="C258" s="119" t="str">
        <f t="shared" ref="C258:C321" si="18">+$G258&amp;";"&amp;$H258&amp;";"&amp;$I258&amp;";"&amp;$J258</f>
        <v>korte baan;200;wisselslag;mannen</v>
      </c>
      <c r="D258" s="119" t="str">
        <f t="shared" si="16"/>
        <v>korte baan;200;wisselslag;mannen0,00195717592592593</v>
      </c>
      <c r="E258" s="119" t="str">
        <f t="shared" ref="E258:E321" si="19">+B258&amp;M258</f>
        <v>korte baan;200;wisselslag;mannen;oud0,00195717592592593</v>
      </c>
      <c r="F258" s="36" t="s">
        <v>8</v>
      </c>
      <c r="G258" s="113" t="s">
        <v>57</v>
      </c>
      <c r="H258" s="57">
        <v>200</v>
      </c>
      <c r="I258" s="36" t="s">
        <v>17</v>
      </c>
      <c r="J258" s="57" t="s">
        <v>450</v>
      </c>
      <c r="K258" s="57">
        <v>2007</v>
      </c>
      <c r="L258" s="114" t="s">
        <v>47</v>
      </c>
      <c r="M258" s="109">
        <v>1.957175925925926E-3</v>
      </c>
      <c r="N258" s="43" t="s">
        <v>22</v>
      </c>
      <c r="O258" s="113">
        <v>43785</v>
      </c>
      <c r="P258" s="43" t="s">
        <v>448</v>
      </c>
      <c r="Q258" s="57" t="s">
        <v>53</v>
      </c>
    </row>
    <row r="259" spans="1:17" hidden="1" x14ac:dyDescent="0.55000000000000004">
      <c r="A259" s="117" t="e">
        <f>VLOOKUP(B259,verwijzingen!$A$5:$B$123,2,FALSE)&amp;L259</f>
        <v>#N/A</v>
      </c>
      <c r="B259" s="119" t="str">
        <f t="shared" si="17"/>
        <v>korte baan;100;vrije slag;mannen;oud</v>
      </c>
      <c r="C259" s="119" t="str">
        <f t="shared" si="18"/>
        <v>korte baan;100;vrije slag;mannen</v>
      </c>
      <c r="D259" s="119" t="str">
        <f t="shared" si="16"/>
        <v>korte baan;100;vrije slag;mannen0,000684953703703704</v>
      </c>
      <c r="E259" s="119" t="str">
        <f t="shared" si="19"/>
        <v>korte baan;100;vrije slag;mannen;oud0,000684953703703704</v>
      </c>
      <c r="F259" s="36" t="s">
        <v>8</v>
      </c>
      <c r="G259" s="113" t="s">
        <v>57</v>
      </c>
      <c r="H259" s="57">
        <v>100</v>
      </c>
      <c r="I259" s="36" t="s">
        <v>12</v>
      </c>
      <c r="J259" s="57" t="s">
        <v>450</v>
      </c>
      <c r="K259" s="57">
        <v>2006</v>
      </c>
      <c r="L259" s="114" t="s">
        <v>48</v>
      </c>
      <c r="M259" s="109">
        <v>6.8495370370370368E-4</v>
      </c>
      <c r="N259" s="43" t="s">
        <v>21</v>
      </c>
      <c r="O259" s="113">
        <v>43785</v>
      </c>
      <c r="P259" s="43" t="s">
        <v>448</v>
      </c>
      <c r="Q259" s="57" t="s">
        <v>53</v>
      </c>
    </row>
    <row r="260" spans="1:17" hidden="1" x14ac:dyDescent="0.55000000000000004">
      <c r="A260" s="117" t="e">
        <f>VLOOKUP(B260,verwijzingen!$A$5:$B$123,2,FALSE)&amp;L260</f>
        <v>#N/A</v>
      </c>
      <c r="B260" s="119" t="str">
        <f t="shared" si="17"/>
        <v>korte baan;400;vrije slag;mannen;oud</v>
      </c>
      <c r="C260" s="119" t="str">
        <f t="shared" si="18"/>
        <v>korte baan;400;vrije slag;mannen</v>
      </c>
      <c r="D260" s="119" t="str">
        <f t="shared" si="16"/>
        <v>korte baan;400;vrije slag;mannen0,00321180555555556</v>
      </c>
      <c r="E260" s="119" t="str">
        <f t="shared" si="19"/>
        <v>korte baan;400;vrije slag;mannen;oud0,00321180555555556</v>
      </c>
      <c r="F260" s="36" t="s">
        <v>8</v>
      </c>
      <c r="G260" s="113" t="s">
        <v>57</v>
      </c>
      <c r="H260" s="57">
        <v>400</v>
      </c>
      <c r="I260" s="36" t="s">
        <v>12</v>
      </c>
      <c r="J260" s="57" t="s">
        <v>450</v>
      </c>
      <c r="K260" s="57">
        <v>2006</v>
      </c>
      <c r="L260" s="114" t="s">
        <v>48</v>
      </c>
      <c r="M260" s="109">
        <v>3.2118055555555559E-3</v>
      </c>
      <c r="N260" s="43" t="s">
        <v>21</v>
      </c>
      <c r="O260" s="113">
        <v>43785</v>
      </c>
      <c r="P260" s="43" t="s">
        <v>448</v>
      </c>
      <c r="Q260" s="57" t="s">
        <v>53</v>
      </c>
    </row>
    <row r="261" spans="1:17" hidden="1" x14ac:dyDescent="0.55000000000000004">
      <c r="A261" s="117" t="e">
        <f>VLOOKUP(B261,verwijzingen!$A$5:$B$123,2,FALSE)&amp;L261</f>
        <v>#N/A</v>
      </c>
      <c r="B261" s="119" t="str">
        <f t="shared" si="17"/>
        <v>korte baan;50;vlinderslag;mannen;oud</v>
      </c>
      <c r="C261" s="119" t="str">
        <f t="shared" si="18"/>
        <v>korte baan;50;vlinderslag;mannen</v>
      </c>
      <c r="D261" s="119" t="str">
        <f t="shared" si="16"/>
        <v>korte baan;50;vlinderslag;mannen0,000361689814814815</v>
      </c>
      <c r="E261" s="119" t="str">
        <f t="shared" si="19"/>
        <v>korte baan;50;vlinderslag;mannen;oud0,000361689814814815</v>
      </c>
      <c r="F261" s="36" t="s">
        <v>8</v>
      </c>
      <c r="G261" s="113" t="s">
        <v>57</v>
      </c>
      <c r="H261" s="57">
        <v>50</v>
      </c>
      <c r="I261" s="36" t="s">
        <v>15</v>
      </c>
      <c r="J261" s="57" t="s">
        <v>450</v>
      </c>
      <c r="K261" s="57">
        <v>2006</v>
      </c>
      <c r="L261" s="114" t="s">
        <v>48</v>
      </c>
      <c r="M261" s="109">
        <v>3.6168981481481485E-4</v>
      </c>
      <c r="N261" s="43" t="s">
        <v>21</v>
      </c>
      <c r="O261" s="113">
        <v>43785</v>
      </c>
      <c r="P261" s="43" t="s">
        <v>448</v>
      </c>
      <c r="Q261" s="57" t="s">
        <v>53</v>
      </c>
    </row>
    <row r="262" spans="1:17" hidden="1" x14ac:dyDescent="0.55000000000000004">
      <c r="A262" s="117" t="e">
        <f>VLOOKUP(B262,verwijzingen!$A$5:$B$123,2,FALSE)&amp;L262</f>
        <v>#N/A</v>
      </c>
      <c r="B262" s="119" t="str">
        <f t="shared" si="17"/>
        <v>korte baan;100;vlinderslag;mannen;oud</v>
      </c>
      <c r="C262" s="119" t="str">
        <f t="shared" si="18"/>
        <v>korte baan;100;vlinderslag;mannen</v>
      </c>
      <c r="D262" s="119" t="str">
        <f t="shared" si="16"/>
        <v>korte baan;100;vlinderslag;mannen0,00077974537037037</v>
      </c>
      <c r="E262" s="119" t="str">
        <f t="shared" si="19"/>
        <v>korte baan;100;vlinderslag;mannen;oud0,00077974537037037</v>
      </c>
      <c r="F262" s="36" t="s">
        <v>8</v>
      </c>
      <c r="G262" s="113" t="s">
        <v>57</v>
      </c>
      <c r="H262" s="57">
        <v>100</v>
      </c>
      <c r="I262" s="36" t="s">
        <v>15</v>
      </c>
      <c r="J262" s="57" t="s">
        <v>450</v>
      </c>
      <c r="K262" s="57">
        <v>2006</v>
      </c>
      <c r="L262" s="114" t="s">
        <v>48</v>
      </c>
      <c r="M262" s="109">
        <v>7.7974537037037031E-4</v>
      </c>
      <c r="N262" s="43" t="s">
        <v>21</v>
      </c>
      <c r="O262" s="113">
        <v>43785</v>
      </c>
      <c r="P262" s="43" t="s">
        <v>448</v>
      </c>
      <c r="Q262" s="57" t="s">
        <v>53</v>
      </c>
    </row>
    <row r="263" spans="1:17" hidden="1" x14ac:dyDescent="0.55000000000000004">
      <c r="A263" s="117" t="e">
        <f>VLOOKUP(B263,verwijzingen!$A$5:$B$123,2,FALSE)&amp;L263</f>
        <v>#N/A</v>
      </c>
      <c r="B263" s="119" t="str">
        <f t="shared" si="17"/>
        <v>korte baan;200;wisselslag;mannen;oud</v>
      </c>
      <c r="C263" s="119" t="str">
        <f t="shared" si="18"/>
        <v>korte baan;200;wisselslag;mannen</v>
      </c>
      <c r="D263" s="119" t="str">
        <f t="shared" si="16"/>
        <v>korte baan;200;wisselslag;mannen0,00172303240740741</v>
      </c>
      <c r="E263" s="119" t="str">
        <f t="shared" si="19"/>
        <v>korte baan;200;wisselslag;mannen;oud0,00172303240740741</v>
      </c>
      <c r="F263" s="36" t="s">
        <v>8</v>
      </c>
      <c r="G263" s="113" t="s">
        <v>57</v>
      </c>
      <c r="H263" s="57">
        <v>200</v>
      </c>
      <c r="I263" s="36" t="s">
        <v>17</v>
      </c>
      <c r="J263" s="57" t="s">
        <v>450</v>
      </c>
      <c r="K263" s="57">
        <v>2006</v>
      </c>
      <c r="L263" s="114" t="s">
        <v>48</v>
      </c>
      <c r="M263" s="109">
        <v>1.7230324074074075E-3</v>
      </c>
      <c r="N263" s="43" t="s">
        <v>21</v>
      </c>
      <c r="O263" s="113">
        <v>43785</v>
      </c>
      <c r="P263" s="43" t="s">
        <v>448</v>
      </c>
      <c r="Q263" s="57" t="s">
        <v>53</v>
      </c>
    </row>
    <row r="264" spans="1:17" hidden="1" x14ac:dyDescent="0.55000000000000004">
      <c r="A264" s="117" t="e">
        <f>VLOOKUP(B264,verwijzingen!$A$5:$B$123,2,FALSE)&amp;L264</f>
        <v>#N/A</v>
      </c>
      <c r="B264" s="119" t="str">
        <f t="shared" si="17"/>
        <v>korte baan;50;vrije slag;mannen;oud</v>
      </c>
      <c r="C264" s="119" t="str">
        <f t="shared" si="18"/>
        <v>korte baan;50;vrije slag;mannen</v>
      </c>
      <c r="D264" s="119" t="str">
        <f t="shared" si="16"/>
        <v>korte baan;50;vrije slag;mannen0,000355092592592593</v>
      </c>
      <c r="E264" s="119" t="str">
        <f t="shared" si="19"/>
        <v>korte baan;50;vrije slag;mannen;oud0,000355092592592593</v>
      </c>
      <c r="F264" s="36" t="s">
        <v>8</v>
      </c>
      <c r="G264" s="113" t="s">
        <v>57</v>
      </c>
      <c r="H264" s="57">
        <v>50</v>
      </c>
      <c r="I264" s="36" t="s">
        <v>12</v>
      </c>
      <c r="J264" s="57" t="s">
        <v>450</v>
      </c>
      <c r="K264" s="57">
        <v>2005</v>
      </c>
      <c r="L264" s="114" t="s">
        <v>49</v>
      </c>
      <c r="M264" s="109">
        <v>3.5509259259259256E-4</v>
      </c>
      <c r="N264" s="43" t="s">
        <v>32</v>
      </c>
      <c r="O264" s="113">
        <v>43785</v>
      </c>
      <c r="P264" s="43" t="s">
        <v>448</v>
      </c>
      <c r="Q264" s="57" t="s">
        <v>53</v>
      </c>
    </row>
    <row r="265" spans="1:17" hidden="1" x14ac:dyDescent="0.55000000000000004">
      <c r="A265" s="117" t="e">
        <f>VLOOKUP(B265,verwijzingen!$A$5:$B$152,2,FALSE)&amp;L265</f>
        <v>#N/A</v>
      </c>
      <c r="B265" s="119" t="str">
        <f t="shared" si="17"/>
        <v>korte baan;100;vrije slag;mannen;oud</v>
      </c>
      <c r="C265" s="119" t="str">
        <f t="shared" si="18"/>
        <v>korte baan;100;vrije slag;mannen</v>
      </c>
      <c r="D265" s="119" t="str">
        <f t="shared" si="16"/>
        <v>korte baan;100;vrije slag;mannen0,000727430555555556</v>
      </c>
      <c r="E265" s="119" t="str">
        <f t="shared" si="19"/>
        <v>korte baan;100;vrije slag;mannen;oud0,000727430555555556</v>
      </c>
      <c r="F265" s="36" t="s">
        <v>8</v>
      </c>
      <c r="G265" s="113" t="s">
        <v>57</v>
      </c>
      <c r="H265" s="57">
        <v>100</v>
      </c>
      <c r="I265" s="36" t="s">
        <v>12</v>
      </c>
      <c r="J265" s="57" t="s">
        <v>450</v>
      </c>
      <c r="K265" s="57">
        <v>2005</v>
      </c>
      <c r="L265" s="114" t="s">
        <v>49</v>
      </c>
      <c r="M265" s="109">
        <v>7.2743055555555571E-4</v>
      </c>
      <c r="N265" s="43" t="s">
        <v>32</v>
      </c>
      <c r="O265" s="113">
        <v>43785</v>
      </c>
      <c r="P265" s="43" t="s">
        <v>448</v>
      </c>
      <c r="Q265" s="57" t="s">
        <v>53</v>
      </c>
    </row>
    <row r="266" spans="1:17" x14ac:dyDescent="0.55000000000000004">
      <c r="A266" s="117" t="str">
        <f>VLOOKUP(B266,verwijzingen!$A$5:$B$152,2,FALSE)&amp;L266</f>
        <v>kbhvr40014 jaar</v>
      </c>
      <c r="B266" s="119" t="str">
        <f t="shared" si="17"/>
        <v>korte baan;400;vrije slag;mannen;record</v>
      </c>
      <c r="C266" s="119" t="str">
        <f t="shared" si="18"/>
        <v>korte baan;400;vrije slag;mannen</v>
      </c>
      <c r="D266" s="119" t="str">
        <f t="shared" si="16"/>
        <v>korte baan;400;vrije slag;mannen0,003471875</v>
      </c>
      <c r="E266" s="119" t="str">
        <f t="shared" si="19"/>
        <v>korte baan;400;vrije slag;mannen;record0,003471875</v>
      </c>
      <c r="F266" s="36" t="s">
        <v>8</v>
      </c>
      <c r="G266" s="113" t="s">
        <v>57</v>
      </c>
      <c r="H266" s="57">
        <v>400</v>
      </c>
      <c r="I266" s="36" t="s">
        <v>12</v>
      </c>
      <c r="J266" s="57" t="s">
        <v>450</v>
      </c>
      <c r="K266" s="57">
        <v>2005</v>
      </c>
      <c r="L266" s="114" t="s">
        <v>49</v>
      </c>
      <c r="M266" s="109">
        <v>3.4718750000000006E-3</v>
      </c>
      <c r="N266" s="43" t="s">
        <v>32</v>
      </c>
      <c r="O266" s="113">
        <v>43785</v>
      </c>
      <c r="P266" s="43" t="s">
        <v>448</v>
      </c>
      <c r="Q266" s="57" t="s">
        <v>38</v>
      </c>
    </row>
    <row r="267" spans="1:17" hidden="1" x14ac:dyDescent="0.55000000000000004">
      <c r="A267" s="117" t="e">
        <f>VLOOKUP(B267,verwijzingen!$A$5:$B$123,2,FALSE)&amp;L267</f>
        <v>#N/A</v>
      </c>
      <c r="B267" s="119" t="str">
        <f t="shared" si="17"/>
        <v>korte baan;50;rugslag;mannen;oud</v>
      </c>
      <c r="C267" s="119" t="str">
        <f t="shared" si="18"/>
        <v>korte baan;50;rugslag;mannen</v>
      </c>
      <c r="D267" s="119" t="str">
        <f t="shared" si="16"/>
        <v>korte baan;50;rugslag;mannen0,000430324074074074</v>
      </c>
      <c r="E267" s="119" t="str">
        <f t="shared" si="19"/>
        <v>korte baan;50;rugslag;mannen;oud0,000430324074074074</v>
      </c>
      <c r="F267" s="36" t="s">
        <v>8</v>
      </c>
      <c r="G267" s="113" t="s">
        <v>57</v>
      </c>
      <c r="H267" s="57">
        <v>50</v>
      </c>
      <c r="I267" s="36" t="s">
        <v>13</v>
      </c>
      <c r="J267" s="57" t="s">
        <v>450</v>
      </c>
      <c r="K267" s="57">
        <v>2005</v>
      </c>
      <c r="L267" s="114" t="s">
        <v>49</v>
      </c>
      <c r="M267" s="109">
        <v>4.3032407407407407E-4</v>
      </c>
      <c r="N267" s="43" t="s">
        <v>32</v>
      </c>
      <c r="O267" s="113">
        <v>43785</v>
      </c>
      <c r="P267" s="43" t="s">
        <v>448</v>
      </c>
      <c r="Q267" s="57" t="s">
        <v>53</v>
      </c>
    </row>
    <row r="268" spans="1:17" hidden="1" x14ac:dyDescent="0.55000000000000004">
      <c r="A268" s="117" t="e">
        <f>VLOOKUP(B268,verwijzingen!$A$5:$B$123,2,FALSE)&amp;L268</f>
        <v>#N/A</v>
      </c>
      <c r="B268" s="119" t="str">
        <f t="shared" si="17"/>
        <v>korte baan;100;rugslag;mannen;oud</v>
      </c>
      <c r="C268" s="119" t="str">
        <f t="shared" si="18"/>
        <v>korte baan;100;rugslag;mannen</v>
      </c>
      <c r="D268" s="119" t="str">
        <f t="shared" si="16"/>
        <v>korte baan;100;rugslag;mannen0,000886921296296296</v>
      </c>
      <c r="E268" s="119" t="str">
        <f t="shared" si="19"/>
        <v>korte baan;100;rugslag;mannen;oud0,000886921296296296</v>
      </c>
      <c r="F268" s="36" t="s">
        <v>8</v>
      </c>
      <c r="G268" s="113" t="s">
        <v>57</v>
      </c>
      <c r="H268" s="57">
        <v>100</v>
      </c>
      <c r="I268" s="36" t="s">
        <v>13</v>
      </c>
      <c r="J268" s="57" t="s">
        <v>450</v>
      </c>
      <c r="K268" s="57">
        <v>2005</v>
      </c>
      <c r="L268" s="114" t="s">
        <v>49</v>
      </c>
      <c r="M268" s="109">
        <v>8.8692129629629624E-4</v>
      </c>
      <c r="N268" s="43" t="s">
        <v>32</v>
      </c>
      <c r="O268" s="113">
        <v>43785</v>
      </c>
      <c r="P268" s="43" t="s">
        <v>448</v>
      </c>
      <c r="Q268" s="57" t="s">
        <v>53</v>
      </c>
    </row>
    <row r="269" spans="1:17" x14ac:dyDescent="0.55000000000000004">
      <c r="A269" s="117" t="str">
        <f>VLOOKUP(B269,verwijzingen!$A$5:$B$152,2,FALSE)&amp;L269</f>
        <v>kbhru20014 jaar</v>
      </c>
      <c r="B269" s="119" t="str">
        <f t="shared" si="17"/>
        <v>korte baan;200;rugslag;mannen;record</v>
      </c>
      <c r="C269" s="119" t="str">
        <f t="shared" si="18"/>
        <v>korte baan;200;rugslag;mannen</v>
      </c>
      <c r="D269" s="119" t="str">
        <f t="shared" si="16"/>
        <v>korte baan;200;rugslag;mannen0,00180636574074074</v>
      </c>
      <c r="E269" s="119" t="str">
        <f t="shared" si="19"/>
        <v>korte baan;200;rugslag;mannen;record0,00180636574074074</v>
      </c>
      <c r="F269" s="36" t="s">
        <v>8</v>
      </c>
      <c r="G269" s="113" t="s">
        <v>57</v>
      </c>
      <c r="H269" s="57">
        <v>200</v>
      </c>
      <c r="I269" s="36" t="s">
        <v>13</v>
      </c>
      <c r="J269" s="57" t="s">
        <v>450</v>
      </c>
      <c r="K269" s="57">
        <v>2005</v>
      </c>
      <c r="L269" s="114" t="s">
        <v>49</v>
      </c>
      <c r="M269" s="109">
        <v>1.806365740740741E-3</v>
      </c>
      <c r="N269" s="43" t="s">
        <v>32</v>
      </c>
      <c r="O269" s="113">
        <v>43785</v>
      </c>
      <c r="P269" s="43" t="s">
        <v>448</v>
      </c>
      <c r="Q269" s="57" t="s">
        <v>38</v>
      </c>
    </row>
    <row r="270" spans="1:17" x14ac:dyDescent="0.55000000000000004">
      <c r="A270" s="117" t="str">
        <f>VLOOKUP(B270,verwijzingen!$A$5:$B$152,2,FALSE)&amp;L270</f>
        <v>kbhvr40015 jaar</v>
      </c>
      <c r="B270" s="119" t="str">
        <f t="shared" si="17"/>
        <v>korte baan;400;vrije slag;mannen;record</v>
      </c>
      <c r="C270" s="119" t="str">
        <f t="shared" si="18"/>
        <v>korte baan;400;vrije slag;mannen</v>
      </c>
      <c r="D270" s="119" t="str">
        <f t="shared" si="16"/>
        <v>korte baan;400;vrije slag;mannen0,00302673611111111</v>
      </c>
      <c r="E270" s="119" t="str">
        <f t="shared" si="19"/>
        <v>korte baan;400;vrije slag;mannen;record0,00302673611111111</v>
      </c>
      <c r="F270" s="36" t="s">
        <v>8</v>
      </c>
      <c r="G270" s="113" t="s">
        <v>57</v>
      </c>
      <c r="H270" s="57">
        <v>400</v>
      </c>
      <c r="I270" s="36" t="s">
        <v>12</v>
      </c>
      <c r="J270" s="57" t="s">
        <v>450</v>
      </c>
      <c r="K270" s="57">
        <v>2004</v>
      </c>
      <c r="L270" s="114" t="s">
        <v>50</v>
      </c>
      <c r="M270" s="109">
        <v>3.0267361111111116E-3</v>
      </c>
      <c r="N270" s="43" t="s">
        <v>30</v>
      </c>
      <c r="O270" s="113">
        <v>43785</v>
      </c>
      <c r="P270" s="43" t="s">
        <v>448</v>
      </c>
      <c r="Q270" s="57" t="s">
        <v>38</v>
      </c>
    </row>
    <row r="271" spans="1:17" hidden="1" x14ac:dyDescent="0.55000000000000004">
      <c r="A271" s="117" t="e">
        <f>VLOOKUP(B271,verwijzingen!$A$5:$B$123,2,FALSE)&amp;L271</f>
        <v>#N/A</v>
      </c>
      <c r="B271" s="119" t="str">
        <f t="shared" si="17"/>
        <v>korte baan;50;rugslag;mannen;oud</v>
      </c>
      <c r="C271" s="119" t="str">
        <f t="shared" si="18"/>
        <v>korte baan;50;rugslag;mannen</v>
      </c>
      <c r="D271" s="119" t="str">
        <f t="shared" si="16"/>
        <v>korte baan;50;rugslag;mannen0,000340972222222222</v>
      </c>
      <c r="E271" s="119" t="str">
        <f t="shared" si="19"/>
        <v>korte baan;50;rugslag;mannen;oud0,000340972222222222</v>
      </c>
      <c r="F271" s="36" t="s">
        <v>8</v>
      </c>
      <c r="G271" s="113" t="s">
        <v>57</v>
      </c>
      <c r="H271" s="57">
        <v>50</v>
      </c>
      <c r="I271" s="36" t="s">
        <v>13</v>
      </c>
      <c r="J271" s="57" t="s">
        <v>450</v>
      </c>
      <c r="K271" s="57">
        <v>2004</v>
      </c>
      <c r="L271" s="114" t="s">
        <v>50</v>
      </c>
      <c r="M271" s="109">
        <v>3.4097222222222216E-4</v>
      </c>
      <c r="N271" s="43" t="s">
        <v>30</v>
      </c>
      <c r="O271" s="113">
        <v>43785</v>
      </c>
      <c r="P271" s="43" t="s">
        <v>448</v>
      </c>
      <c r="Q271" s="57" t="s">
        <v>53</v>
      </c>
    </row>
    <row r="272" spans="1:17" hidden="1" x14ac:dyDescent="0.55000000000000004">
      <c r="A272" s="117" t="e">
        <f>VLOOKUP(B272,verwijzingen!$A$5:$B$123,2,FALSE)&amp;L272</f>
        <v>#N/A</v>
      </c>
      <c r="B272" s="119" t="str">
        <f t="shared" si="17"/>
        <v>korte baan;50;vlinderslag;mannen;oud</v>
      </c>
      <c r="C272" s="119" t="str">
        <f t="shared" si="18"/>
        <v>korte baan;50;vlinderslag;mannen</v>
      </c>
      <c r="D272" s="119" t="str">
        <f t="shared" si="16"/>
        <v>korte baan;50;vlinderslag;mannen0,00033587962962963</v>
      </c>
      <c r="E272" s="119" t="str">
        <f t="shared" si="19"/>
        <v>korte baan;50;vlinderslag;mannen;oud0,00033587962962963</v>
      </c>
      <c r="F272" s="36" t="s">
        <v>8</v>
      </c>
      <c r="G272" s="113" t="s">
        <v>57</v>
      </c>
      <c r="H272" s="57">
        <v>50</v>
      </c>
      <c r="I272" s="36" t="s">
        <v>15</v>
      </c>
      <c r="J272" s="57" t="s">
        <v>450</v>
      </c>
      <c r="K272" s="57">
        <v>2004</v>
      </c>
      <c r="L272" s="114" t="s">
        <v>50</v>
      </c>
      <c r="M272" s="109">
        <v>3.358796296296296E-4</v>
      </c>
      <c r="N272" s="43" t="s">
        <v>30</v>
      </c>
      <c r="O272" s="113">
        <v>43785</v>
      </c>
      <c r="P272" s="43" t="s">
        <v>448</v>
      </c>
      <c r="Q272" s="57" t="s">
        <v>53</v>
      </c>
    </row>
    <row r="273" spans="1:17" hidden="1" x14ac:dyDescent="0.55000000000000004">
      <c r="A273" s="117" t="e">
        <f>VLOOKUP(B273,verwijzingen!$A$5:$B$123,2,FALSE)&amp;L273</f>
        <v>#N/A</v>
      </c>
      <c r="B273" s="119" t="str">
        <f t="shared" si="17"/>
        <v>korte baan;100;vlinderslag;mannen;oud</v>
      </c>
      <c r="C273" s="119" t="str">
        <f t="shared" si="18"/>
        <v>korte baan;100;vlinderslag;mannen</v>
      </c>
      <c r="D273" s="119" t="str">
        <f t="shared" si="16"/>
        <v>korte baan;100;vlinderslag;mannen0,000734490740740741</v>
      </c>
      <c r="E273" s="119" t="str">
        <f t="shared" si="19"/>
        <v>korte baan;100;vlinderslag;mannen;oud0,000734490740740741</v>
      </c>
      <c r="F273" s="36" t="s">
        <v>8</v>
      </c>
      <c r="G273" s="113" t="s">
        <v>57</v>
      </c>
      <c r="H273" s="57">
        <v>100</v>
      </c>
      <c r="I273" s="36" t="s">
        <v>15</v>
      </c>
      <c r="J273" s="57" t="s">
        <v>450</v>
      </c>
      <c r="K273" s="57">
        <v>2004</v>
      </c>
      <c r="L273" s="114" t="s">
        <v>50</v>
      </c>
      <c r="M273" s="109">
        <v>7.3449074074074085E-4</v>
      </c>
      <c r="N273" s="43" t="s">
        <v>30</v>
      </c>
      <c r="O273" s="113">
        <v>43785</v>
      </c>
      <c r="P273" s="43" t="s">
        <v>448</v>
      </c>
      <c r="Q273" s="57" t="s">
        <v>53</v>
      </c>
    </row>
    <row r="274" spans="1:17" hidden="1" x14ac:dyDescent="0.55000000000000004">
      <c r="A274" s="117" t="e">
        <f>VLOOKUP(B274,verwijzingen!$A$5:$B$123,2,FALSE)&amp;L274</f>
        <v>#N/A</v>
      </c>
      <c r="B274" s="119" t="str">
        <f t="shared" si="17"/>
        <v>korte baan;200;wisselslag;mannen;oud</v>
      </c>
      <c r="C274" s="119" t="str">
        <f t="shared" si="18"/>
        <v>korte baan;200;wisselslag;mannen</v>
      </c>
      <c r="D274" s="119" t="str">
        <f t="shared" si="16"/>
        <v>korte baan;200;wisselslag;mannen0,00160358796296296</v>
      </c>
      <c r="E274" s="119" t="str">
        <f t="shared" si="19"/>
        <v>korte baan;200;wisselslag;mannen;oud0,00160358796296296</v>
      </c>
      <c r="F274" s="36" t="s">
        <v>8</v>
      </c>
      <c r="G274" s="113" t="s">
        <v>57</v>
      </c>
      <c r="H274" s="57">
        <v>200</v>
      </c>
      <c r="I274" s="36" t="s">
        <v>17</v>
      </c>
      <c r="J274" s="57" t="s">
        <v>450</v>
      </c>
      <c r="K274" s="57">
        <v>2004</v>
      </c>
      <c r="L274" s="114" t="s">
        <v>50</v>
      </c>
      <c r="M274" s="109">
        <v>1.6035879629629629E-3</v>
      </c>
      <c r="N274" s="43" t="s">
        <v>30</v>
      </c>
      <c r="O274" s="113">
        <v>43785</v>
      </c>
      <c r="P274" s="43" t="s">
        <v>448</v>
      </c>
      <c r="Q274" s="57" t="s">
        <v>53</v>
      </c>
    </row>
    <row r="275" spans="1:17" hidden="1" x14ac:dyDescent="0.55000000000000004">
      <c r="A275" s="117" t="e">
        <f>VLOOKUP(B275,verwijzingen!$A$5:$B$123,2,FALSE)&amp;L275</f>
        <v>#N/A</v>
      </c>
      <c r="B275" s="119" t="str">
        <f t="shared" si="17"/>
        <v>korte baan;100;vlinderslag;mannen;oud</v>
      </c>
      <c r="C275" s="119" t="str">
        <f t="shared" si="18"/>
        <v>korte baan;100;vlinderslag;mannen</v>
      </c>
      <c r="D275" s="119" t="str">
        <f t="shared" si="16"/>
        <v>korte baan;100;vlinderslag;mannen0,000768171296296296</v>
      </c>
      <c r="E275" s="119" t="str">
        <f t="shared" si="19"/>
        <v>korte baan;100;vlinderslag;mannen;oud0,000768171296296296</v>
      </c>
      <c r="F275" s="36" t="s">
        <v>8</v>
      </c>
      <c r="G275" s="113" t="s">
        <v>57</v>
      </c>
      <c r="H275" s="57">
        <v>100</v>
      </c>
      <c r="I275" s="36" t="s">
        <v>15</v>
      </c>
      <c r="J275" s="57" t="s">
        <v>450</v>
      </c>
      <c r="K275" s="57">
        <v>2003</v>
      </c>
      <c r="L275" s="114" t="s">
        <v>51</v>
      </c>
      <c r="M275" s="109">
        <v>7.6817129629629631E-4</v>
      </c>
      <c r="N275" s="43" t="s">
        <v>20</v>
      </c>
      <c r="O275" s="113">
        <v>43785</v>
      </c>
      <c r="P275" s="43" t="s">
        <v>448</v>
      </c>
      <c r="Q275" s="57" t="s">
        <v>53</v>
      </c>
    </row>
    <row r="276" spans="1:17" hidden="1" x14ac:dyDescent="0.55000000000000004">
      <c r="A276" s="117" t="e">
        <f>VLOOKUP(B276,verwijzingen!$A$5:$B$123,2,FALSE)&amp;L276</f>
        <v>#N/A</v>
      </c>
      <c r="B276" s="119" t="str">
        <f t="shared" si="17"/>
        <v>korte baan;200;wisselslag;mannen;oud</v>
      </c>
      <c r="C276" s="119" t="str">
        <f t="shared" si="18"/>
        <v>korte baan;200;wisselslag;mannen</v>
      </c>
      <c r="D276" s="119" t="str">
        <f t="shared" si="16"/>
        <v>korte baan;200;wisselslag;mannen0,00170798611111111</v>
      </c>
      <c r="E276" s="119" t="str">
        <f t="shared" si="19"/>
        <v>korte baan;200;wisselslag;mannen;oud0,00170798611111111</v>
      </c>
      <c r="F276" s="36" t="s">
        <v>8</v>
      </c>
      <c r="G276" s="113" t="s">
        <v>57</v>
      </c>
      <c r="H276" s="57">
        <v>200</v>
      </c>
      <c r="I276" s="36" t="s">
        <v>17</v>
      </c>
      <c r="J276" s="57" t="s">
        <v>450</v>
      </c>
      <c r="K276" s="57">
        <v>2003</v>
      </c>
      <c r="L276" s="114" t="s">
        <v>51</v>
      </c>
      <c r="M276" s="109">
        <v>1.7079861111111113E-3</v>
      </c>
      <c r="N276" s="43" t="s">
        <v>20</v>
      </c>
      <c r="O276" s="113">
        <v>43785</v>
      </c>
      <c r="P276" s="43" t="s">
        <v>448</v>
      </c>
      <c r="Q276" s="57" t="s">
        <v>53</v>
      </c>
    </row>
    <row r="277" spans="1:17" hidden="1" x14ac:dyDescent="0.55000000000000004">
      <c r="A277" s="117" t="e">
        <f>VLOOKUP(B277,verwijzingen!$A$5:$B$123,2,FALSE)&amp;L277</f>
        <v>#N/A</v>
      </c>
      <c r="B277" s="119" t="str">
        <f t="shared" si="17"/>
        <v>korte baan;50;schoolslag;mannen;oud</v>
      </c>
      <c r="C277" s="119" t="str">
        <f t="shared" si="18"/>
        <v>korte baan;50;schoolslag;mannen</v>
      </c>
      <c r="D277" s="119" t="str">
        <f t="shared" si="16"/>
        <v>korte baan;50;schoolslag;mannen0,000422337962962963</v>
      </c>
      <c r="E277" s="119" t="str">
        <f t="shared" si="19"/>
        <v>korte baan;50;schoolslag;mannen;oud0,000422337962962963</v>
      </c>
      <c r="F277" s="36" t="s">
        <v>8</v>
      </c>
      <c r="G277" s="113" t="s">
        <v>57</v>
      </c>
      <c r="H277" s="57">
        <v>50</v>
      </c>
      <c r="I277" s="36" t="s">
        <v>14</v>
      </c>
      <c r="J277" s="57" t="s">
        <v>450</v>
      </c>
      <c r="K277" s="57">
        <v>2003</v>
      </c>
      <c r="L277" s="114" t="s">
        <v>51</v>
      </c>
      <c r="M277" s="109">
        <v>4.2233796296296306E-4</v>
      </c>
      <c r="N277" s="43" t="s">
        <v>444</v>
      </c>
      <c r="O277" s="113">
        <v>43785</v>
      </c>
      <c r="P277" s="43" t="s">
        <v>448</v>
      </c>
      <c r="Q277" s="57" t="s">
        <v>53</v>
      </c>
    </row>
    <row r="278" spans="1:17" hidden="1" x14ac:dyDescent="0.55000000000000004">
      <c r="A278" s="117" t="e">
        <f>VLOOKUP(B278,verwijzingen!$A$5:$B$123,2,FALSE)&amp;L278</f>
        <v>#N/A</v>
      </c>
      <c r="B278" s="119" t="str">
        <f t="shared" si="17"/>
        <v>korte baan;50;vrije slag;vrouwen;oud</v>
      </c>
      <c r="C278" s="119" t="str">
        <f t="shared" si="18"/>
        <v>korte baan;50;vrije slag;vrouwen</v>
      </c>
      <c r="D278" s="119" t="str">
        <f t="shared" si="16"/>
        <v>korte baan;50;vrije slag;vrouwen0,000383333333333333</v>
      </c>
      <c r="E278" s="119" t="str">
        <f t="shared" si="19"/>
        <v>korte baan;50;vrije slag;vrouwen;oud0,000383333333333333</v>
      </c>
      <c r="F278" s="36" t="s">
        <v>8</v>
      </c>
      <c r="G278" s="113" t="s">
        <v>57</v>
      </c>
      <c r="H278" s="57">
        <v>50</v>
      </c>
      <c r="I278" s="36" t="s">
        <v>12</v>
      </c>
      <c r="J278" s="57" t="s">
        <v>451</v>
      </c>
      <c r="K278" s="57">
        <v>2007</v>
      </c>
      <c r="L278" s="114" t="s">
        <v>47</v>
      </c>
      <c r="M278" s="109">
        <v>3.8333333333333324E-4</v>
      </c>
      <c r="N278" s="43" t="s">
        <v>26</v>
      </c>
      <c r="O278" s="113">
        <v>43792</v>
      </c>
      <c r="P278" s="43" t="s">
        <v>448</v>
      </c>
      <c r="Q278" s="57" t="s">
        <v>53</v>
      </c>
    </row>
    <row r="279" spans="1:17" hidden="1" x14ac:dyDescent="0.55000000000000004">
      <c r="A279" s="117" t="e">
        <f>VLOOKUP(B279,verwijzingen!$A$5:$B$123,2,FALSE)&amp;L279</f>
        <v>#N/A</v>
      </c>
      <c r="B279" s="119" t="str">
        <f t="shared" si="17"/>
        <v>korte baan;50;vrije slag;vrouwen;oud</v>
      </c>
      <c r="C279" s="119" t="str">
        <f t="shared" si="18"/>
        <v>korte baan;50;vrije slag;vrouwen</v>
      </c>
      <c r="D279" s="119" t="str">
        <f t="shared" si="16"/>
        <v>korte baan;50;vrije slag;vrouwen0,00036087962962963</v>
      </c>
      <c r="E279" s="119" t="str">
        <f t="shared" si="19"/>
        <v>korte baan;50;vrije slag;vrouwen;oud0,00036087962962963</v>
      </c>
      <c r="F279" s="36" t="s">
        <v>8</v>
      </c>
      <c r="G279" s="113" t="s">
        <v>57</v>
      </c>
      <c r="H279" s="57">
        <v>50</v>
      </c>
      <c r="I279" s="36" t="s">
        <v>12</v>
      </c>
      <c r="J279" s="57" t="s">
        <v>451</v>
      </c>
      <c r="K279" s="57">
        <v>2007</v>
      </c>
      <c r="L279" s="114" t="s">
        <v>47</v>
      </c>
      <c r="M279" s="109">
        <v>3.6087962962962961E-4</v>
      </c>
      <c r="N279" s="43" t="s">
        <v>26</v>
      </c>
      <c r="O279" s="113">
        <v>43792</v>
      </c>
      <c r="P279" s="43" t="s">
        <v>448</v>
      </c>
      <c r="Q279" s="57" t="s">
        <v>53</v>
      </c>
    </row>
    <row r="280" spans="1:17" x14ac:dyDescent="0.55000000000000004">
      <c r="A280" s="117" t="str">
        <f>VLOOKUP(B280,verwijzingen!$A$5:$B$152,2,FALSE)&amp;L280</f>
        <v>kbdvr20012 jaar</v>
      </c>
      <c r="B280" s="119" t="str">
        <f t="shared" si="17"/>
        <v>korte baan;200;vrije slag;vrouwen;record</v>
      </c>
      <c r="C280" s="119" t="str">
        <f t="shared" si="18"/>
        <v>korte baan;200;vrije slag;vrouwen</v>
      </c>
      <c r="D280" s="119" t="str">
        <f t="shared" si="16"/>
        <v>korte baan;200;vrije slag;vrouwen0,001675</v>
      </c>
      <c r="E280" s="119" t="str">
        <f t="shared" si="19"/>
        <v>korte baan;200;vrije slag;vrouwen;record0,001675</v>
      </c>
      <c r="F280" s="36" t="s">
        <v>8</v>
      </c>
      <c r="G280" s="113" t="s">
        <v>57</v>
      </c>
      <c r="H280" s="57">
        <v>200</v>
      </c>
      <c r="I280" s="36" t="s">
        <v>12</v>
      </c>
      <c r="J280" s="57" t="s">
        <v>451</v>
      </c>
      <c r="K280" s="57">
        <v>2007</v>
      </c>
      <c r="L280" s="114" t="s">
        <v>47</v>
      </c>
      <c r="M280" s="109">
        <v>1.6750000000000001E-3</v>
      </c>
      <c r="N280" s="43" t="s">
        <v>26</v>
      </c>
      <c r="O280" s="113">
        <v>43792</v>
      </c>
      <c r="P280" s="43" t="s">
        <v>448</v>
      </c>
      <c r="Q280" s="57" t="s">
        <v>38</v>
      </c>
    </row>
    <row r="281" spans="1:17" hidden="1" x14ac:dyDescent="0.55000000000000004">
      <c r="A281" s="117" t="e">
        <f>VLOOKUP(B281,verwijzingen!$A$5:$B$123,2,FALSE)&amp;L281</f>
        <v>#N/A</v>
      </c>
      <c r="B281" s="119" t="str">
        <f t="shared" si="17"/>
        <v>korte baan;100;rugslag;vrouwen;oud</v>
      </c>
      <c r="C281" s="119" t="str">
        <f t="shared" si="18"/>
        <v>korte baan;100;rugslag;vrouwen</v>
      </c>
      <c r="D281" s="119" t="str">
        <f t="shared" si="16"/>
        <v>korte baan;100;rugslag;vrouwen0,000882175925925926</v>
      </c>
      <c r="E281" s="119" t="str">
        <f t="shared" si="19"/>
        <v>korte baan;100;rugslag;vrouwen;oud0,000882175925925926</v>
      </c>
      <c r="F281" s="36" t="s">
        <v>8</v>
      </c>
      <c r="G281" s="113" t="s">
        <v>57</v>
      </c>
      <c r="H281" s="57">
        <v>100</v>
      </c>
      <c r="I281" s="36" t="s">
        <v>13</v>
      </c>
      <c r="J281" s="57" t="s">
        <v>451</v>
      </c>
      <c r="K281" s="57">
        <v>2007</v>
      </c>
      <c r="L281" s="114" t="s">
        <v>47</v>
      </c>
      <c r="M281" s="109">
        <v>8.821759259259259E-4</v>
      </c>
      <c r="N281" s="43" t="s">
        <v>26</v>
      </c>
      <c r="O281" s="113">
        <v>43792</v>
      </c>
      <c r="P281" s="43" t="s">
        <v>448</v>
      </c>
      <c r="Q281" s="57" t="s">
        <v>53</v>
      </c>
    </row>
    <row r="282" spans="1:17" hidden="1" x14ac:dyDescent="0.55000000000000004">
      <c r="A282" s="117" t="e">
        <f>VLOOKUP(B282,verwijzingen!$A$5:$B$123,2,FALSE)&amp;L282</f>
        <v>#N/A</v>
      </c>
      <c r="B282" s="119" t="str">
        <f t="shared" si="17"/>
        <v>korte baan;50;schoolslag;vrouwen;oud</v>
      </c>
      <c r="C282" s="119" t="str">
        <f t="shared" si="18"/>
        <v>korte baan;50;schoolslag;vrouwen</v>
      </c>
      <c r="D282" s="119" t="str">
        <f t="shared" si="16"/>
        <v>korte baan;50;schoolslag;vrouwen0,000504282407407407</v>
      </c>
      <c r="E282" s="119" t="str">
        <f t="shared" si="19"/>
        <v>korte baan;50;schoolslag;vrouwen;oud0,000504282407407407</v>
      </c>
      <c r="F282" s="36" t="s">
        <v>8</v>
      </c>
      <c r="G282" s="113" t="s">
        <v>57</v>
      </c>
      <c r="H282" s="57">
        <v>50</v>
      </c>
      <c r="I282" s="36" t="s">
        <v>14</v>
      </c>
      <c r="J282" s="57" t="s">
        <v>451</v>
      </c>
      <c r="K282" s="57">
        <v>2007</v>
      </c>
      <c r="L282" s="114" t="s">
        <v>47</v>
      </c>
      <c r="M282" s="109">
        <v>5.0428240740740739E-4</v>
      </c>
      <c r="N282" s="43" t="s">
        <v>26</v>
      </c>
      <c r="O282" s="113">
        <v>43792</v>
      </c>
      <c r="P282" s="43" t="s">
        <v>448</v>
      </c>
      <c r="Q282" s="57" t="s">
        <v>53</v>
      </c>
    </row>
    <row r="283" spans="1:17" hidden="1" x14ac:dyDescent="0.55000000000000004">
      <c r="A283" s="117" t="e">
        <f>VLOOKUP(B283,verwijzingen!$A$5:$B$123,2,FALSE)&amp;L283</f>
        <v>#N/A</v>
      </c>
      <c r="B283" s="119" t="str">
        <f t="shared" si="17"/>
        <v>korte baan;100;schoolslag;vrouwen;oud</v>
      </c>
      <c r="C283" s="119" t="str">
        <f t="shared" si="18"/>
        <v>korte baan;100;schoolslag;vrouwen</v>
      </c>
      <c r="D283" s="119" t="str">
        <f t="shared" si="16"/>
        <v>korte baan;100;schoolslag;vrouwen0,00106342592592593</v>
      </c>
      <c r="E283" s="119" t="str">
        <f t="shared" si="19"/>
        <v>korte baan;100;schoolslag;vrouwen;oud0,00106342592592593</v>
      </c>
      <c r="F283" s="36" t="s">
        <v>8</v>
      </c>
      <c r="G283" s="113" t="s">
        <v>57</v>
      </c>
      <c r="H283" s="57">
        <v>100</v>
      </c>
      <c r="I283" s="36" t="s">
        <v>14</v>
      </c>
      <c r="J283" s="57" t="s">
        <v>451</v>
      </c>
      <c r="K283" s="57">
        <v>2007</v>
      </c>
      <c r="L283" s="114" t="s">
        <v>47</v>
      </c>
      <c r="M283" s="109">
        <v>1.063425925925926E-3</v>
      </c>
      <c r="N283" s="43" t="s">
        <v>26</v>
      </c>
      <c r="O283" s="113">
        <v>43792</v>
      </c>
      <c r="P283" s="43" t="s">
        <v>448</v>
      </c>
      <c r="Q283" s="57" t="s">
        <v>53</v>
      </c>
    </row>
    <row r="284" spans="1:17" hidden="1" x14ac:dyDescent="0.55000000000000004">
      <c r="A284" s="117" t="e">
        <f>VLOOKUP(B284,verwijzingen!$A$5:$B$123,2,FALSE)&amp;L284</f>
        <v>#N/A</v>
      </c>
      <c r="B284" s="119" t="str">
        <f t="shared" si="17"/>
        <v>korte baan;100;wisselslag;vrouwen;oud</v>
      </c>
      <c r="C284" s="119" t="str">
        <f t="shared" si="18"/>
        <v>korte baan;100;wisselslag;vrouwen</v>
      </c>
      <c r="D284" s="119" t="str">
        <f t="shared" si="16"/>
        <v>korte baan;100;wisselslag;vrouwen0,000897685185185185</v>
      </c>
      <c r="E284" s="119" t="str">
        <f t="shared" si="19"/>
        <v>korte baan;100;wisselslag;vrouwen;oud0,000897685185185185</v>
      </c>
      <c r="F284" s="36" t="s">
        <v>8</v>
      </c>
      <c r="G284" s="113" t="s">
        <v>57</v>
      </c>
      <c r="H284" s="57">
        <v>100</v>
      </c>
      <c r="I284" s="36" t="s">
        <v>17</v>
      </c>
      <c r="J284" s="57" t="s">
        <v>451</v>
      </c>
      <c r="K284" s="57">
        <v>2007</v>
      </c>
      <c r="L284" s="114" t="s">
        <v>47</v>
      </c>
      <c r="M284" s="109">
        <v>8.9768518518518507E-4</v>
      </c>
      <c r="N284" s="43" t="s">
        <v>26</v>
      </c>
      <c r="O284" s="113">
        <v>43792</v>
      </c>
      <c r="P284" s="43" t="s">
        <v>448</v>
      </c>
      <c r="Q284" s="57" t="s">
        <v>53</v>
      </c>
    </row>
    <row r="285" spans="1:17" hidden="1" x14ac:dyDescent="0.55000000000000004">
      <c r="A285" s="117" t="e">
        <f>VLOOKUP(B285,verwijzingen!$A$5:$B$152,2,FALSE)&amp;L285</f>
        <v>#N/A</v>
      </c>
      <c r="B285" s="119" t="str">
        <f t="shared" si="17"/>
        <v>korte baan;50;vrije slag;mannen;oud</v>
      </c>
      <c r="C285" s="119" t="str">
        <f t="shared" si="18"/>
        <v>korte baan;50;vrije slag;mannen</v>
      </c>
      <c r="D285" s="119" t="str">
        <f t="shared" si="16"/>
        <v>korte baan;50;vrije slag;mannen0,000368518518518518</v>
      </c>
      <c r="E285" s="119" t="str">
        <f t="shared" si="19"/>
        <v>korte baan;50;vrije slag;mannen;oud0,000368518518518518</v>
      </c>
      <c r="F285" s="36" t="s">
        <v>8</v>
      </c>
      <c r="G285" s="113" t="s">
        <v>57</v>
      </c>
      <c r="H285" s="57">
        <v>50</v>
      </c>
      <c r="I285" s="36" t="s">
        <v>12</v>
      </c>
      <c r="J285" s="57" t="s">
        <v>450</v>
      </c>
      <c r="K285" s="57">
        <v>2007</v>
      </c>
      <c r="L285" s="114" t="s">
        <v>47</v>
      </c>
      <c r="M285" s="109">
        <v>3.6851851851851846E-4</v>
      </c>
      <c r="N285" s="43" t="s">
        <v>22</v>
      </c>
      <c r="O285" s="113">
        <v>43792</v>
      </c>
      <c r="P285" s="43" t="s">
        <v>448</v>
      </c>
      <c r="Q285" s="57" t="s">
        <v>53</v>
      </c>
    </row>
    <row r="286" spans="1:17" x14ac:dyDescent="0.55000000000000004">
      <c r="A286" s="117" t="str">
        <f>VLOOKUP(B286,verwijzingen!$A$5:$B$152,2,FALSE)&amp;L286</f>
        <v>kbhvr20012 jaar</v>
      </c>
      <c r="B286" s="119" t="str">
        <f t="shared" si="17"/>
        <v>korte baan;200;vrije slag;mannen;record</v>
      </c>
      <c r="C286" s="119" t="str">
        <f t="shared" si="18"/>
        <v>korte baan;200;vrije slag;mannen</v>
      </c>
      <c r="D286" s="119" t="str">
        <f t="shared" si="16"/>
        <v>korte baan;200;vrije slag;mannen0,00167939814814815</v>
      </c>
      <c r="E286" s="119" t="str">
        <f t="shared" si="19"/>
        <v>korte baan;200;vrije slag;mannen;record0,00167939814814815</v>
      </c>
      <c r="F286" s="36" t="s">
        <v>8</v>
      </c>
      <c r="G286" s="113" t="s">
        <v>57</v>
      </c>
      <c r="H286" s="57">
        <v>200</v>
      </c>
      <c r="I286" s="36" t="s">
        <v>12</v>
      </c>
      <c r="J286" s="57" t="s">
        <v>450</v>
      </c>
      <c r="K286" s="57">
        <v>2007</v>
      </c>
      <c r="L286" s="114" t="s">
        <v>47</v>
      </c>
      <c r="M286" s="109">
        <v>1.6793981481481484E-3</v>
      </c>
      <c r="N286" s="43" t="s">
        <v>22</v>
      </c>
      <c r="O286" s="113">
        <v>43792</v>
      </c>
      <c r="P286" s="43" t="s">
        <v>448</v>
      </c>
      <c r="Q286" s="57" t="s">
        <v>38</v>
      </c>
    </row>
    <row r="287" spans="1:17" hidden="1" x14ac:dyDescent="0.55000000000000004">
      <c r="A287" s="117" t="e">
        <f>VLOOKUP(B287,verwijzingen!$A$5:$B$123,2,FALSE)&amp;L287</f>
        <v>#N/A</v>
      </c>
      <c r="B287" s="119" t="str">
        <f t="shared" si="17"/>
        <v>korte baan;800;vrije slag;mannen;oud</v>
      </c>
      <c r="C287" s="119" t="str">
        <f t="shared" si="18"/>
        <v>korte baan;800;vrije slag;mannen</v>
      </c>
      <c r="D287" s="119" t="str">
        <f t="shared" si="16"/>
        <v>korte baan;800;vrije slag;mannen0,00737847222222222</v>
      </c>
      <c r="E287" s="119" t="str">
        <f t="shared" si="19"/>
        <v>korte baan;800;vrije slag;mannen;oud0,00737847222222222</v>
      </c>
      <c r="F287" s="36" t="s">
        <v>8</v>
      </c>
      <c r="G287" s="113" t="s">
        <v>57</v>
      </c>
      <c r="H287" s="57">
        <v>800</v>
      </c>
      <c r="I287" s="36" t="s">
        <v>12</v>
      </c>
      <c r="J287" s="57" t="s">
        <v>450</v>
      </c>
      <c r="K287" s="57">
        <v>2007</v>
      </c>
      <c r="L287" s="114" t="s">
        <v>47</v>
      </c>
      <c r="M287" s="109">
        <v>7.3784722222222229E-3</v>
      </c>
      <c r="N287" s="43" t="s">
        <v>22</v>
      </c>
      <c r="O287" s="113">
        <v>43792</v>
      </c>
      <c r="P287" s="43" t="s">
        <v>448</v>
      </c>
      <c r="Q287" s="57" t="s">
        <v>53</v>
      </c>
    </row>
    <row r="288" spans="1:17" x14ac:dyDescent="0.55000000000000004">
      <c r="A288" s="117" t="str">
        <f>VLOOKUP(B288,verwijzingen!$A$5:$B$152,2,FALSE)&amp;L288</f>
        <v>kbhvr150012 jaar</v>
      </c>
      <c r="B288" s="119" t="str">
        <f t="shared" si="17"/>
        <v>korte baan;1500;vrije slag;mannen;record</v>
      </c>
      <c r="C288" s="119" t="str">
        <f t="shared" si="18"/>
        <v>korte baan;1500;vrije slag;mannen</v>
      </c>
      <c r="D288" s="119" t="str">
        <f t="shared" si="16"/>
        <v>korte baan;1500;vrije slag;mannen0,0138217592592593</v>
      </c>
      <c r="E288" s="119" t="str">
        <f t="shared" si="19"/>
        <v>korte baan;1500;vrije slag;mannen;record0,0138217592592593</v>
      </c>
      <c r="F288" s="36" t="s">
        <v>8</v>
      </c>
      <c r="G288" s="113" t="s">
        <v>57</v>
      </c>
      <c r="H288" s="57">
        <v>1500</v>
      </c>
      <c r="I288" s="36" t="s">
        <v>12</v>
      </c>
      <c r="J288" s="57" t="s">
        <v>450</v>
      </c>
      <c r="K288" s="57">
        <v>2007</v>
      </c>
      <c r="L288" s="114" t="s">
        <v>47</v>
      </c>
      <c r="M288" s="109">
        <v>1.3821759259259258E-2</v>
      </c>
      <c r="N288" s="43" t="s">
        <v>22</v>
      </c>
      <c r="O288" s="113">
        <v>43792</v>
      </c>
      <c r="P288" s="43" t="s">
        <v>448</v>
      </c>
      <c r="Q288" s="57" t="s">
        <v>38</v>
      </c>
    </row>
    <row r="289" spans="1:17" hidden="1" x14ac:dyDescent="0.55000000000000004">
      <c r="A289" s="117" t="e">
        <f>VLOOKUP(B289,verwijzingen!$A$5:$B$123,2,FALSE)&amp;L289</f>
        <v>#N/A</v>
      </c>
      <c r="B289" s="119" t="str">
        <f t="shared" si="17"/>
        <v>korte baan;50;rugslag;mannen;oud</v>
      </c>
      <c r="C289" s="119" t="str">
        <f t="shared" si="18"/>
        <v>korte baan;50;rugslag;mannen</v>
      </c>
      <c r="D289" s="119" t="str">
        <f t="shared" si="16"/>
        <v>korte baan;50;rugslag;mannen0,000441203703703704</v>
      </c>
      <c r="E289" s="119" t="str">
        <f t="shared" si="19"/>
        <v>korte baan;50;rugslag;mannen;oud0,000441203703703704</v>
      </c>
      <c r="F289" s="36" t="s">
        <v>8</v>
      </c>
      <c r="G289" s="113" t="s">
        <v>57</v>
      </c>
      <c r="H289" s="57">
        <v>50</v>
      </c>
      <c r="I289" s="36" t="s">
        <v>13</v>
      </c>
      <c r="J289" s="57" t="s">
        <v>450</v>
      </c>
      <c r="K289" s="57">
        <v>2007</v>
      </c>
      <c r="L289" s="114" t="s">
        <v>47</v>
      </c>
      <c r="M289" s="109">
        <v>4.4120370370370369E-4</v>
      </c>
      <c r="N289" s="43" t="s">
        <v>22</v>
      </c>
      <c r="O289" s="113">
        <v>43792</v>
      </c>
      <c r="P289" s="43" t="s">
        <v>448</v>
      </c>
      <c r="Q289" s="57" t="s">
        <v>53</v>
      </c>
    </row>
    <row r="290" spans="1:17" hidden="1" x14ac:dyDescent="0.55000000000000004">
      <c r="A290" s="117" t="e">
        <f>VLOOKUP(B290,verwijzingen!$A$5:$B$123,2,FALSE)&amp;L290</f>
        <v>#N/A</v>
      </c>
      <c r="B290" s="119" t="str">
        <f t="shared" si="17"/>
        <v>korte baan;100;rugslag;mannen;oud</v>
      </c>
      <c r="C290" s="119" t="str">
        <f t="shared" si="18"/>
        <v>korte baan;100;rugslag;mannen</v>
      </c>
      <c r="D290" s="119" t="str">
        <f t="shared" si="16"/>
        <v>korte baan;100;rugslag;mannen0,000900462962962963</v>
      </c>
      <c r="E290" s="119" t="str">
        <f t="shared" si="19"/>
        <v>korte baan;100;rugslag;mannen;oud0,000900462962962963</v>
      </c>
      <c r="F290" s="36" t="s">
        <v>8</v>
      </c>
      <c r="G290" s="113" t="s">
        <v>57</v>
      </c>
      <c r="H290" s="57">
        <v>100</v>
      </c>
      <c r="I290" s="36" t="s">
        <v>13</v>
      </c>
      <c r="J290" s="57" t="s">
        <v>450</v>
      </c>
      <c r="K290" s="57">
        <v>2007</v>
      </c>
      <c r="L290" s="114" t="s">
        <v>47</v>
      </c>
      <c r="M290" s="109">
        <v>9.0046296296296304E-4</v>
      </c>
      <c r="N290" s="43" t="s">
        <v>22</v>
      </c>
      <c r="O290" s="113">
        <v>43792</v>
      </c>
      <c r="P290" s="43" t="s">
        <v>448</v>
      </c>
      <c r="Q290" s="57" t="s">
        <v>53</v>
      </c>
    </row>
    <row r="291" spans="1:17" hidden="1" x14ac:dyDescent="0.55000000000000004">
      <c r="A291" s="117" t="e">
        <f>VLOOKUP(B291,verwijzingen!$A$5:$B$123,2,FALSE)&amp;L291</f>
        <v>#N/A</v>
      </c>
      <c r="B291" s="119" t="str">
        <f t="shared" si="17"/>
        <v>korte baan;50;vlinderslag;mannen;oud</v>
      </c>
      <c r="C291" s="119" t="str">
        <f t="shared" si="18"/>
        <v>korte baan;50;vlinderslag;mannen</v>
      </c>
      <c r="D291" s="119" t="str">
        <f t="shared" si="16"/>
        <v>korte baan;50;vlinderslag;mannen0,000431712962962963</v>
      </c>
      <c r="E291" s="119" t="str">
        <f t="shared" si="19"/>
        <v>korte baan;50;vlinderslag;mannen;oud0,000431712962962963</v>
      </c>
      <c r="F291" s="36" t="s">
        <v>8</v>
      </c>
      <c r="G291" s="113" t="s">
        <v>57</v>
      </c>
      <c r="H291" s="57">
        <v>50</v>
      </c>
      <c r="I291" s="36" t="s">
        <v>15</v>
      </c>
      <c r="J291" s="57" t="s">
        <v>450</v>
      </c>
      <c r="K291" s="57">
        <v>2007</v>
      </c>
      <c r="L291" s="114" t="s">
        <v>47</v>
      </c>
      <c r="M291" s="109">
        <v>4.317129629629629E-4</v>
      </c>
      <c r="N291" s="43" t="s">
        <v>22</v>
      </c>
      <c r="O291" s="113">
        <v>43792</v>
      </c>
      <c r="P291" s="43" t="s">
        <v>448</v>
      </c>
      <c r="Q291" s="57" t="s">
        <v>53</v>
      </c>
    </row>
    <row r="292" spans="1:17" hidden="1" x14ac:dyDescent="0.55000000000000004">
      <c r="A292" s="117" t="e">
        <f>VLOOKUP(B292,verwijzingen!$A$5:$B$123,2,FALSE)&amp;L292</f>
        <v>#N/A</v>
      </c>
      <c r="B292" s="119" t="str">
        <f t="shared" si="17"/>
        <v>korte baan;100;vlinderslag;mannen;oud</v>
      </c>
      <c r="C292" s="119" t="str">
        <f t="shared" si="18"/>
        <v>korte baan;100;vlinderslag;mannen</v>
      </c>
      <c r="D292" s="119" t="str">
        <f t="shared" si="16"/>
        <v>korte baan;100;vlinderslag;mannen0,00101400462962963</v>
      </c>
      <c r="E292" s="119" t="str">
        <f t="shared" si="19"/>
        <v>korte baan;100;vlinderslag;mannen;oud0,00101400462962963</v>
      </c>
      <c r="F292" s="36" t="s">
        <v>8</v>
      </c>
      <c r="G292" s="113" t="s">
        <v>57</v>
      </c>
      <c r="H292" s="57">
        <v>100</v>
      </c>
      <c r="I292" s="36" t="s">
        <v>15</v>
      </c>
      <c r="J292" s="57" t="s">
        <v>450</v>
      </c>
      <c r="K292" s="57">
        <v>2007</v>
      </c>
      <c r="L292" s="114" t="s">
        <v>47</v>
      </c>
      <c r="M292" s="109">
        <v>1.0140046296296297E-3</v>
      </c>
      <c r="N292" s="43" t="s">
        <v>22</v>
      </c>
      <c r="O292" s="113">
        <v>43792</v>
      </c>
      <c r="P292" s="43" t="s">
        <v>448</v>
      </c>
      <c r="Q292" s="57" t="s">
        <v>53</v>
      </c>
    </row>
    <row r="293" spans="1:17" x14ac:dyDescent="0.55000000000000004">
      <c r="A293" s="117" t="str">
        <f>VLOOKUP(B293,verwijzingen!$A$5:$B$152,2,FALSE)&amp;L293</f>
        <v>kbhwi40012 jaar</v>
      </c>
      <c r="B293" s="119" t="str">
        <f t="shared" si="17"/>
        <v>korte baan;400;wisselslag;mannen;record</v>
      </c>
      <c r="C293" s="119" t="str">
        <f t="shared" si="18"/>
        <v>korte baan;400;wisselslag;mannen</v>
      </c>
      <c r="D293" s="119" t="str">
        <f t="shared" si="16"/>
        <v>korte baan;400;wisselslag;mannen0,00416793981481481</v>
      </c>
      <c r="E293" s="119" t="str">
        <f t="shared" si="19"/>
        <v>korte baan;400;wisselslag;mannen;record0,00416793981481481</v>
      </c>
      <c r="F293" s="36" t="s">
        <v>8</v>
      </c>
      <c r="G293" s="113" t="s">
        <v>57</v>
      </c>
      <c r="H293" s="57">
        <v>400</v>
      </c>
      <c r="I293" s="36" t="s">
        <v>17</v>
      </c>
      <c r="J293" s="57" t="s">
        <v>450</v>
      </c>
      <c r="K293" s="57">
        <v>2007</v>
      </c>
      <c r="L293" s="114" t="s">
        <v>47</v>
      </c>
      <c r="M293" s="109">
        <v>4.1679398148148144E-3</v>
      </c>
      <c r="N293" s="43" t="s">
        <v>22</v>
      </c>
      <c r="O293" s="113">
        <v>43792</v>
      </c>
      <c r="P293" s="43" t="s">
        <v>448</v>
      </c>
      <c r="Q293" s="57" t="s">
        <v>38</v>
      </c>
    </row>
    <row r="294" spans="1:17" x14ac:dyDescent="0.55000000000000004">
      <c r="A294" s="117" t="str">
        <f>VLOOKUP(B294,verwijzingen!$A$5:$B$152,2,FALSE)&amp;L294</f>
        <v>kbhvr20013 jaar</v>
      </c>
      <c r="B294" s="119" t="str">
        <f t="shared" si="17"/>
        <v>korte baan;200;vrije slag;mannen;record</v>
      </c>
      <c r="C294" s="119" t="str">
        <f t="shared" si="18"/>
        <v>korte baan;200;vrije slag;mannen</v>
      </c>
      <c r="D294" s="119" t="str">
        <f t="shared" si="16"/>
        <v>korte baan;200;vrije slag;mannen0,00151435185185185</v>
      </c>
      <c r="E294" s="119" t="str">
        <f t="shared" si="19"/>
        <v>korte baan;200;vrije slag;mannen;record0,00151435185185185</v>
      </c>
      <c r="F294" s="36" t="s">
        <v>8</v>
      </c>
      <c r="G294" s="113" t="s">
        <v>57</v>
      </c>
      <c r="H294" s="57">
        <v>200</v>
      </c>
      <c r="I294" s="36" t="s">
        <v>12</v>
      </c>
      <c r="J294" s="57" t="s">
        <v>450</v>
      </c>
      <c r="K294" s="57">
        <v>2006</v>
      </c>
      <c r="L294" s="114" t="s">
        <v>48</v>
      </c>
      <c r="M294" s="109">
        <v>1.5143518518518518E-3</v>
      </c>
      <c r="N294" s="43" t="s">
        <v>21</v>
      </c>
      <c r="O294" s="113">
        <v>43792</v>
      </c>
      <c r="P294" s="43" t="s">
        <v>448</v>
      </c>
      <c r="Q294" s="57" t="s">
        <v>38</v>
      </c>
    </row>
    <row r="295" spans="1:17" hidden="1" x14ac:dyDescent="0.55000000000000004">
      <c r="A295" s="117" t="e">
        <f>VLOOKUP(B295,verwijzingen!$A$5:$B$123,2,FALSE)&amp;L295</f>
        <v>#N/A</v>
      </c>
      <c r="B295" s="119" t="str">
        <f t="shared" si="17"/>
        <v>korte baan;50;schoolslag;mannen;oud</v>
      </c>
      <c r="C295" s="119" t="str">
        <f t="shared" si="18"/>
        <v>korte baan;50;schoolslag;mannen</v>
      </c>
      <c r="D295" s="119" t="str">
        <f t="shared" si="16"/>
        <v>korte baan;50;schoolslag;mannen0,000441666666666667</v>
      </c>
      <c r="E295" s="119" t="str">
        <f t="shared" si="19"/>
        <v>korte baan;50;schoolslag;mannen;oud0,000441666666666667</v>
      </c>
      <c r="F295" s="36" t="s">
        <v>8</v>
      </c>
      <c r="G295" s="113" t="s">
        <v>57</v>
      </c>
      <c r="H295" s="57">
        <v>50</v>
      </c>
      <c r="I295" s="36" t="s">
        <v>14</v>
      </c>
      <c r="J295" s="57" t="s">
        <v>450</v>
      </c>
      <c r="K295" s="57">
        <v>2006</v>
      </c>
      <c r="L295" s="114" t="s">
        <v>48</v>
      </c>
      <c r="M295" s="109">
        <v>4.416666666666666E-4</v>
      </c>
      <c r="N295" s="43" t="s">
        <v>21</v>
      </c>
      <c r="O295" s="113">
        <v>43792</v>
      </c>
      <c r="P295" s="43" t="s">
        <v>448</v>
      </c>
      <c r="Q295" s="57" t="s">
        <v>53</v>
      </c>
    </row>
    <row r="296" spans="1:17" x14ac:dyDescent="0.55000000000000004">
      <c r="A296" s="117" t="str">
        <f>VLOOKUP(B296,verwijzingen!$A$5:$B$152,2,FALSE)&amp;L296</f>
        <v>kbhsc10013 jaar</v>
      </c>
      <c r="B296" s="119" t="str">
        <f t="shared" si="17"/>
        <v>korte baan;100;schoolslag;mannen;record</v>
      </c>
      <c r="C296" s="119" t="str">
        <f t="shared" si="18"/>
        <v>korte baan;100;schoolslag;mannen</v>
      </c>
      <c r="D296" s="119" t="str">
        <f t="shared" si="16"/>
        <v>korte baan;100;schoolslag;mannen0,000945023148148148</v>
      </c>
      <c r="E296" s="119" t="str">
        <f t="shared" si="19"/>
        <v>korte baan;100;schoolslag;mannen;record0,000945023148148148</v>
      </c>
      <c r="F296" s="36" t="s">
        <v>8</v>
      </c>
      <c r="G296" s="113" t="s">
        <v>57</v>
      </c>
      <c r="H296" s="57">
        <v>100</v>
      </c>
      <c r="I296" s="36" t="s">
        <v>14</v>
      </c>
      <c r="J296" s="57" t="s">
        <v>450</v>
      </c>
      <c r="K296" s="57">
        <v>2006</v>
      </c>
      <c r="L296" s="114" t="s">
        <v>48</v>
      </c>
      <c r="M296" s="109">
        <v>9.4502314814814807E-4</v>
      </c>
      <c r="N296" s="43" t="s">
        <v>21</v>
      </c>
      <c r="O296" s="113">
        <v>43792</v>
      </c>
      <c r="P296" s="43" t="s">
        <v>448</v>
      </c>
      <c r="Q296" s="57" t="s">
        <v>38</v>
      </c>
    </row>
    <row r="297" spans="1:17" hidden="1" x14ac:dyDescent="0.55000000000000004">
      <c r="A297" s="117" t="e">
        <f>VLOOKUP(B297,verwijzingen!$A$5:$B$152,2,FALSE)&amp;L297</f>
        <v>#N/A</v>
      </c>
      <c r="B297" s="119" t="str">
        <f t="shared" si="17"/>
        <v>korte baan;200;vrije slag;mannen;oud</v>
      </c>
      <c r="C297" s="119" t="str">
        <f t="shared" si="18"/>
        <v>korte baan;200;vrije slag;mannen</v>
      </c>
      <c r="D297" s="119" t="str">
        <f t="shared" si="16"/>
        <v>korte baan;200;vrije slag;mannen0,00158043981481481</v>
      </c>
      <c r="E297" s="119" t="str">
        <f t="shared" si="19"/>
        <v>korte baan;200;vrije slag;mannen;oud0,00158043981481481</v>
      </c>
      <c r="F297" s="36" t="s">
        <v>8</v>
      </c>
      <c r="G297" s="113" t="s">
        <v>57</v>
      </c>
      <c r="H297" s="57">
        <v>200</v>
      </c>
      <c r="I297" s="36" t="s">
        <v>12</v>
      </c>
      <c r="J297" s="57" t="s">
        <v>450</v>
      </c>
      <c r="K297" s="57">
        <v>2005</v>
      </c>
      <c r="L297" s="114" t="s">
        <v>49</v>
      </c>
      <c r="M297" s="109">
        <v>1.5804398148148149E-3</v>
      </c>
      <c r="N297" s="43" t="s">
        <v>32</v>
      </c>
      <c r="O297" s="113">
        <v>43792</v>
      </c>
      <c r="P297" s="43" t="s">
        <v>448</v>
      </c>
      <c r="Q297" s="57" t="s">
        <v>53</v>
      </c>
    </row>
    <row r="298" spans="1:17" x14ac:dyDescent="0.55000000000000004">
      <c r="A298" s="117" t="str">
        <f>VLOOKUP(B298,verwijzingen!$A$5:$B$152,2,FALSE)&amp;L298</f>
        <v>kbhvr80014 jaar</v>
      </c>
      <c r="B298" s="119" t="str">
        <f t="shared" si="17"/>
        <v>korte baan;800;vrije slag;mannen;record</v>
      </c>
      <c r="C298" s="119" t="str">
        <f t="shared" si="18"/>
        <v>korte baan;800;vrije slag;mannen</v>
      </c>
      <c r="D298" s="119" t="str">
        <f t="shared" si="16"/>
        <v>korte baan;800;vrije slag;mannen0,00708055555555556</v>
      </c>
      <c r="E298" s="119" t="str">
        <f t="shared" si="19"/>
        <v>korte baan;800;vrije slag;mannen;record0,00708055555555556</v>
      </c>
      <c r="F298" s="36" t="s">
        <v>8</v>
      </c>
      <c r="G298" s="113" t="s">
        <v>57</v>
      </c>
      <c r="H298" s="57">
        <v>800</v>
      </c>
      <c r="I298" s="36" t="s">
        <v>12</v>
      </c>
      <c r="J298" s="57" t="s">
        <v>450</v>
      </c>
      <c r="K298" s="57">
        <v>2005</v>
      </c>
      <c r="L298" s="114" t="s">
        <v>49</v>
      </c>
      <c r="M298" s="109">
        <v>7.0805555555555552E-3</v>
      </c>
      <c r="N298" s="43" t="s">
        <v>32</v>
      </c>
      <c r="O298" s="113">
        <v>43792</v>
      </c>
      <c r="P298" s="43" t="s">
        <v>448</v>
      </c>
      <c r="Q298" s="57" t="s">
        <v>38</v>
      </c>
    </row>
    <row r="299" spans="1:17" x14ac:dyDescent="0.55000000000000004">
      <c r="A299" s="117" t="str">
        <f>VLOOKUP(B299,verwijzingen!$A$5:$B$152,2,FALSE)&amp;L299</f>
        <v>kbhvr150014 jaar</v>
      </c>
      <c r="B299" s="119" t="str">
        <f t="shared" si="17"/>
        <v>korte baan;1500;vrije slag;mannen;record</v>
      </c>
      <c r="C299" s="119" t="str">
        <f t="shared" si="18"/>
        <v>korte baan;1500;vrije slag;mannen</v>
      </c>
      <c r="D299" s="119" t="str">
        <f t="shared" si="16"/>
        <v>korte baan;1500;vrije slag;mannen0,0132971064814815</v>
      </c>
      <c r="E299" s="119" t="str">
        <f t="shared" si="19"/>
        <v>korte baan;1500;vrije slag;mannen;record0,0132971064814815</v>
      </c>
      <c r="F299" s="36" t="s">
        <v>8</v>
      </c>
      <c r="G299" s="113" t="s">
        <v>57</v>
      </c>
      <c r="H299" s="57">
        <v>1500</v>
      </c>
      <c r="I299" s="36" t="s">
        <v>12</v>
      </c>
      <c r="J299" s="57" t="s">
        <v>450</v>
      </c>
      <c r="K299" s="57">
        <v>2005</v>
      </c>
      <c r="L299" s="114" t="s">
        <v>49</v>
      </c>
      <c r="M299" s="109">
        <v>1.3297106481481483E-2</v>
      </c>
      <c r="N299" s="43" t="s">
        <v>32</v>
      </c>
      <c r="O299" s="113">
        <v>43792</v>
      </c>
      <c r="P299" s="43" t="s">
        <v>448</v>
      </c>
      <c r="Q299" s="57" t="s">
        <v>38</v>
      </c>
    </row>
    <row r="300" spans="1:17" hidden="1" x14ac:dyDescent="0.55000000000000004">
      <c r="A300" s="117" t="e">
        <f>VLOOKUP(B300,verwijzingen!$A$5:$B$123,2,FALSE)&amp;L300</f>
        <v>#N/A</v>
      </c>
      <c r="B300" s="119" t="str">
        <f t="shared" si="17"/>
        <v>korte baan;50;schoolslag;mannen;oud</v>
      </c>
      <c r="C300" s="119" t="str">
        <f t="shared" si="18"/>
        <v>korte baan;50;schoolslag;mannen</v>
      </c>
      <c r="D300" s="119" t="str">
        <f t="shared" si="16"/>
        <v>korte baan;50;schoolslag;mannen0,000459953703703704</v>
      </c>
      <c r="E300" s="119" t="str">
        <f t="shared" si="19"/>
        <v>korte baan;50;schoolslag;mannen;oud0,000459953703703704</v>
      </c>
      <c r="F300" s="36" t="s">
        <v>8</v>
      </c>
      <c r="G300" s="113" t="s">
        <v>57</v>
      </c>
      <c r="H300" s="57">
        <v>50</v>
      </c>
      <c r="I300" s="36" t="s">
        <v>14</v>
      </c>
      <c r="J300" s="57" t="s">
        <v>450</v>
      </c>
      <c r="K300" s="57">
        <v>2005</v>
      </c>
      <c r="L300" s="114" t="s">
        <v>49</v>
      </c>
      <c r="M300" s="109">
        <v>4.5995370370370369E-4</v>
      </c>
      <c r="N300" s="43" t="s">
        <v>32</v>
      </c>
      <c r="O300" s="113">
        <v>43792</v>
      </c>
      <c r="P300" s="43" t="s">
        <v>448</v>
      </c>
      <c r="Q300" s="57" t="s">
        <v>53</v>
      </c>
    </row>
    <row r="301" spans="1:17" hidden="1" x14ac:dyDescent="0.55000000000000004">
      <c r="A301" s="117" t="e">
        <f>VLOOKUP(B301,verwijzingen!$A$5:$B$152,2,FALSE)&amp;L301</f>
        <v>#N/A</v>
      </c>
      <c r="B301" s="119" t="str">
        <f t="shared" si="17"/>
        <v>korte baan;100;schoolslag;mannen;oud</v>
      </c>
      <c r="C301" s="119" t="str">
        <f t="shared" si="18"/>
        <v>korte baan;100;schoolslag;mannen</v>
      </c>
      <c r="D301" s="119" t="str">
        <f t="shared" si="16"/>
        <v>korte baan;100;schoolslag;mannen0,000964814814814815</v>
      </c>
      <c r="E301" s="119" t="str">
        <f t="shared" si="19"/>
        <v>korte baan;100;schoolslag;mannen;oud0,000964814814814815</v>
      </c>
      <c r="F301" s="36" t="s">
        <v>8</v>
      </c>
      <c r="G301" s="113" t="s">
        <v>57</v>
      </c>
      <c r="H301" s="57">
        <v>100</v>
      </c>
      <c r="I301" s="36" t="s">
        <v>14</v>
      </c>
      <c r="J301" s="57" t="s">
        <v>450</v>
      </c>
      <c r="K301" s="57">
        <v>2005</v>
      </c>
      <c r="L301" s="114" t="s">
        <v>49</v>
      </c>
      <c r="M301" s="109">
        <v>9.6481481481481472E-4</v>
      </c>
      <c r="N301" s="43" t="s">
        <v>32</v>
      </c>
      <c r="O301" s="113">
        <v>43792</v>
      </c>
      <c r="P301" s="43" t="s">
        <v>448</v>
      </c>
      <c r="Q301" s="57" t="s">
        <v>53</v>
      </c>
    </row>
    <row r="302" spans="1:17" x14ac:dyDescent="0.55000000000000004">
      <c r="A302" s="117" t="str">
        <f>VLOOKUP(B302,verwijzingen!$A$5:$B$152,2,FALSE)&amp;L302</f>
        <v>kbhvr80015 jaar</v>
      </c>
      <c r="B302" s="119" t="str">
        <f t="shared" si="17"/>
        <v>korte baan;800;vrije slag;mannen;record</v>
      </c>
      <c r="C302" s="119" t="str">
        <f t="shared" si="18"/>
        <v>korte baan;800;vrije slag;mannen</v>
      </c>
      <c r="D302" s="119" t="str">
        <f t="shared" si="16"/>
        <v>korte baan;800;vrije slag;mannen0,00644618055555556</v>
      </c>
      <c r="E302" s="119" t="str">
        <f t="shared" si="19"/>
        <v>korte baan;800;vrije slag;mannen;record0,00644618055555556</v>
      </c>
      <c r="F302" s="36" t="s">
        <v>8</v>
      </c>
      <c r="G302" s="113" t="s">
        <v>57</v>
      </c>
      <c r="H302" s="57">
        <v>800</v>
      </c>
      <c r="I302" s="36" t="s">
        <v>12</v>
      </c>
      <c r="J302" s="57" t="s">
        <v>450</v>
      </c>
      <c r="K302" s="57">
        <v>2004</v>
      </c>
      <c r="L302" s="114" t="s">
        <v>50</v>
      </c>
      <c r="M302" s="109">
        <v>6.4461805555555557E-3</v>
      </c>
      <c r="N302" s="43" t="s">
        <v>30</v>
      </c>
      <c r="O302" s="113">
        <v>43792</v>
      </c>
      <c r="P302" s="43" t="s">
        <v>448</v>
      </c>
      <c r="Q302" s="57" t="s">
        <v>38</v>
      </c>
    </row>
    <row r="303" spans="1:17" x14ac:dyDescent="0.55000000000000004">
      <c r="A303" s="117" t="str">
        <f>VLOOKUP(B303,verwijzingen!$A$5:$B$152,2,FALSE)&amp;L303</f>
        <v>kbhvr150015 jaar</v>
      </c>
      <c r="B303" s="119" t="str">
        <f t="shared" si="17"/>
        <v>korte baan;1500;vrije slag;mannen;record</v>
      </c>
      <c r="C303" s="119" t="str">
        <f t="shared" si="18"/>
        <v>korte baan;1500;vrije slag;mannen</v>
      </c>
      <c r="D303" s="119" t="str">
        <f t="shared" si="16"/>
        <v>korte baan;1500;vrije slag;mannen0,0120671296296296</v>
      </c>
      <c r="E303" s="119" t="str">
        <f t="shared" si="19"/>
        <v>korte baan;1500;vrije slag;mannen;record0,0120671296296296</v>
      </c>
      <c r="F303" s="36" t="s">
        <v>8</v>
      </c>
      <c r="G303" s="113" t="s">
        <v>57</v>
      </c>
      <c r="H303" s="57">
        <v>1500</v>
      </c>
      <c r="I303" s="36" t="s">
        <v>12</v>
      </c>
      <c r="J303" s="57" t="s">
        <v>450</v>
      </c>
      <c r="K303" s="57">
        <v>2004</v>
      </c>
      <c r="L303" s="114" t="s">
        <v>50</v>
      </c>
      <c r="M303" s="109">
        <v>1.2067129629629629E-2</v>
      </c>
      <c r="N303" s="43" t="s">
        <v>30</v>
      </c>
      <c r="O303" s="113">
        <v>43792</v>
      </c>
      <c r="P303" s="43" t="s">
        <v>448</v>
      </c>
      <c r="Q303" s="57" t="s">
        <v>38</v>
      </c>
    </row>
    <row r="304" spans="1:17" x14ac:dyDescent="0.55000000000000004">
      <c r="A304" s="117" t="str">
        <f>VLOOKUP(B304,verwijzingen!$A$5:$B$152,2,FALSE)&amp;L304</f>
        <v>kbhvl5015 jaar</v>
      </c>
      <c r="B304" s="119" t="str">
        <f t="shared" si="17"/>
        <v>korte baan;50;vlinderslag;mannen;record</v>
      </c>
      <c r="C304" s="119" t="str">
        <f t="shared" si="18"/>
        <v>korte baan;50;vlinderslag;mannen</v>
      </c>
      <c r="D304" s="119" t="str">
        <f t="shared" si="16"/>
        <v>korte baan;50;vlinderslag;mannen0,000323148148148148</v>
      </c>
      <c r="E304" s="119" t="str">
        <f t="shared" si="19"/>
        <v>korte baan;50;vlinderslag;mannen;record0,000323148148148148</v>
      </c>
      <c r="F304" s="36" t="s">
        <v>8</v>
      </c>
      <c r="G304" s="113" t="s">
        <v>57</v>
      </c>
      <c r="H304" s="57">
        <v>50</v>
      </c>
      <c r="I304" s="36" t="s">
        <v>15</v>
      </c>
      <c r="J304" s="57" t="s">
        <v>450</v>
      </c>
      <c r="K304" s="57">
        <v>2004</v>
      </c>
      <c r="L304" s="114" t="s">
        <v>50</v>
      </c>
      <c r="M304" s="109">
        <v>3.231481481481482E-4</v>
      </c>
      <c r="N304" s="43" t="s">
        <v>30</v>
      </c>
      <c r="O304" s="113">
        <v>43792</v>
      </c>
      <c r="P304" s="43" t="s">
        <v>448</v>
      </c>
      <c r="Q304" s="57" t="s">
        <v>38</v>
      </c>
    </row>
    <row r="305" spans="1:17" x14ac:dyDescent="0.55000000000000004">
      <c r="A305" s="117" t="str">
        <f>VLOOKUP(B305,verwijzingen!$A$5:$B$152,2,FALSE)&amp;L305</f>
        <v>kbhwi40015 jaar</v>
      </c>
      <c r="B305" s="119" t="str">
        <f t="shared" si="17"/>
        <v>korte baan;400;wisselslag;mannen;record</v>
      </c>
      <c r="C305" s="119" t="str">
        <f t="shared" si="18"/>
        <v>korte baan;400;wisselslag;mannen</v>
      </c>
      <c r="D305" s="119" t="str">
        <f t="shared" si="16"/>
        <v>korte baan;400;wisselslag;mannen0,00342962962962963</v>
      </c>
      <c r="E305" s="119" t="str">
        <f t="shared" si="19"/>
        <v>korte baan;400;wisselslag;mannen;record0,00342962962962963</v>
      </c>
      <c r="F305" s="36" t="s">
        <v>8</v>
      </c>
      <c r="G305" s="113" t="s">
        <v>57</v>
      </c>
      <c r="H305" s="57">
        <v>400</v>
      </c>
      <c r="I305" s="36" t="s">
        <v>17</v>
      </c>
      <c r="J305" s="57" t="s">
        <v>450</v>
      </c>
      <c r="K305" s="57">
        <v>2004</v>
      </c>
      <c r="L305" s="114" t="s">
        <v>50</v>
      </c>
      <c r="M305" s="109">
        <v>3.4296296296296293E-3</v>
      </c>
      <c r="N305" s="43" t="s">
        <v>30</v>
      </c>
      <c r="O305" s="113">
        <v>43792</v>
      </c>
      <c r="P305" s="43" t="s">
        <v>448</v>
      </c>
      <c r="Q305" s="57" t="s">
        <v>38</v>
      </c>
    </row>
    <row r="306" spans="1:17" hidden="1" x14ac:dyDescent="0.55000000000000004">
      <c r="A306" s="117" t="e">
        <f>VLOOKUP(B306,verwijzingen!$A$5:$B$152,2,FALSE)&amp;L306</f>
        <v>#N/A</v>
      </c>
      <c r="B306" s="119" t="str">
        <f t="shared" si="17"/>
        <v>korte baan;200;vrije slag;mannen;oud</v>
      </c>
      <c r="C306" s="119" t="str">
        <f t="shared" si="18"/>
        <v>korte baan;200;vrije slag;mannen</v>
      </c>
      <c r="D306" s="119" t="str">
        <f t="shared" si="16"/>
        <v>korte baan;200;vrije slag;mannen0,00148530092592593</v>
      </c>
      <c r="E306" s="119" t="str">
        <f t="shared" si="19"/>
        <v>korte baan;200;vrije slag;mannen;oud0,00148530092592593</v>
      </c>
      <c r="F306" s="36" t="s">
        <v>8</v>
      </c>
      <c r="G306" s="113" t="s">
        <v>57</v>
      </c>
      <c r="H306" s="57">
        <v>200</v>
      </c>
      <c r="I306" s="36" t="s">
        <v>12</v>
      </c>
      <c r="J306" s="57" t="s">
        <v>450</v>
      </c>
      <c r="K306" s="57">
        <v>2003</v>
      </c>
      <c r="L306" s="114" t="s">
        <v>51</v>
      </c>
      <c r="M306" s="109">
        <v>1.4853009259259262E-3</v>
      </c>
      <c r="N306" s="43" t="s">
        <v>20</v>
      </c>
      <c r="O306" s="113">
        <v>43792</v>
      </c>
      <c r="P306" s="43" t="s">
        <v>448</v>
      </c>
      <c r="Q306" s="57" t="s">
        <v>53</v>
      </c>
    </row>
    <row r="307" spans="1:17" hidden="1" x14ac:dyDescent="0.55000000000000004">
      <c r="A307" s="117" t="e">
        <f>VLOOKUP(B307,verwijzingen!$A$5:$B$152,2,FALSE)&amp;L307</f>
        <v>#N/A</v>
      </c>
      <c r="B307" s="119" t="str">
        <f t="shared" si="17"/>
        <v>korte baan;100;rugslag;mannen;oud</v>
      </c>
      <c r="C307" s="119" t="str">
        <f t="shared" si="18"/>
        <v>korte baan;100;rugslag;mannen</v>
      </c>
      <c r="D307" s="119" t="str">
        <f t="shared" si="16"/>
        <v>korte baan;100;rugslag;mannen0,000758333333333333</v>
      </c>
      <c r="E307" s="119" t="str">
        <f t="shared" si="19"/>
        <v>korte baan;100;rugslag;mannen;oud0,000758333333333333</v>
      </c>
      <c r="F307" s="36" t="s">
        <v>8</v>
      </c>
      <c r="G307" s="113" t="s">
        <v>57</v>
      </c>
      <c r="H307" s="57">
        <v>100</v>
      </c>
      <c r="I307" s="36" t="s">
        <v>13</v>
      </c>
      <c r="J307" s="57" t="s">
        <v>450</v>
      </c>
      <c r="K307" s="57">
        <v>2003</v>
      </c>
      <c r="L307" s="114" t="s">
        <v>51</v>
      </c>
      <c r="M307" s="109">
        <v>7.5833333333333341E-4</v>
      </c>
      <c r="N307" s="43" t="s">
        <v>20</v>
      </c>
      <c r="O307" s="113">
        <v>43792</v>
      </c>
      <c r="P307" s="43" t="s">
        <v>448</v>
      </c>
      <c r="Q307" s="57" t="s">
        <v>53</v>
      </c>
    </row>
    <row r="308" spans="1:17" hidden="1" x14ac:dyDescent="0.55000000000000004">
      <c r="A308" s="117" t="e">
        <f>VLOOKUP(B308,verwijzingen!$A$5:$B$123,2,FALSE)&amp;L308</f>
        <v>#N/A</v>
      </c>
      <c r="B308" s="119" t="str">
        <f t="shared" si="17"/>
        <v>korte baan;50;vlinderslag;mannen;oud</v>
      </c>
      <c r="C308" s="119" t="str">
        <f t="shared" si="18"/>
        <v>korte baan;50;vlinderslag;mannen</v>
      </c>
      <c r="D308" s="119" t="str">
        <f t="shared" si="16"/>
        <v>korte baan;50;vlinderslag;mannen0,000343287037037037</v>
      </c>
      <c r="E308" s="119" t="str">
        <f t="shared" si="19"/>
        <v>korte baan;50;vlinderslag;mannen;oud0,000343287037037037</v>
      </c>
      <c r="F308" s="36" t="s">
        <v>8</v>
      </c>
      <c r="G308" s="113" t="s">
        <v>57</v>
      </c>
      <c r="H308" s="57">
        <v>50</v>
      </c>
      <c r="I308" s="36" t="s">
        <v>15</v>
      </c>
      <c r="J308" s="57" t="s">
        <v>450</v>
      </c>
      <c r="K308" s="57">
        <v>2003</v>
      </c>
      <c r="L308" s="114" t="s">
        <v>51</v>
      </c>
      <c r="M308" s="109">
        <v>3.4328703703703707E-4</v>
      </c>
      <c r="N308" s="43" t="s">
        <v>20</v>
      </c>
      <c r="O308" s="113">
        <v>43792</v>
      </c>
      <c r="P308" s="43" t="s">
        <v>448</v>
      </c>
      <c r="Q308" s="57" t="s">
        <v>53</v>
      </c>
    </row>
    <row r="309" spans="1:17" x14ac:dyDescent="0.55000000000000004">
      <c r="A309" s="117" t="str">
        <f>VLOOKUP(B309,verwijzingen!$A$5:$B$152,2,FALSE)&amp;L309</f>
        <v>kbhwi40016 jaar</v>
      </c>
      <c r="B309" s="119" t="str">
        <f t="shared" si="17"/>
        <v>korte baan;400;wisselslag;mannen;record</v>
      </c>
      <c r="C309" s="119" t="str">
        <f t="shared" si="18"/>
        <v>korte baan;400;wisselslag;mannen</v>
      </c>
      <c r="D309" s="119" t="str">
        <f t="shared" si="16"/>
        <v>korte baan;400;wisselslag;mannen0,0036900462962963</v>
      </c>
      <c r="E309" s="119" t="str">
        <f t="shared" si="19"/>
        <v>korte baan;400;wisselslag;mannen;record0,0036900462962963</v>
      </c>
      <c r="F309" s="36" t="s">
        <v>8</v>
      </c>
      <c r="G309" s="113" t="s">
        <v>57</v>
      </c>
      <c r="H309" s="57">
        <v>400</v>
      </c>
      <c r="I309" s="36" t="s">
        <v>17</v>
      </c>
      <c r="J309" s="57" t="s">
        <v>450</v>
      </c>
      <c r="K309" s="57">
        <v>2003</v>
      </c>
      <c r="L309" s="114" t="s">
        <v>51</v>
      </c>
      <c r="M309" s="109">
        <v>3.6900462962962959E-3</v>
      </c>
      <c r="N309" s="43" t="s">
        <v>20</v>
      </c>
      <c r="O309" s="113">
        <v>43792</v>
      </c>
      <c r="P309" s="43" t="s">
        <v>448</v>
      </c>
      <c r="Q309" s="57" t="s">
        <v>38</v>
      </c>
    </row>
    <row r="310" spans="1:17" hidden="1" x14ac:dyDescent="0.55000000000000004">
      <c r="A310" s="117" t="e">
        <f>VLOOKUP(B310,verwijzingen!$A$5:$B$123,2,FALSE)&amp;L310</f>
        <v>#N/A</v>
      </c>
      <c r="B310" s="119" t="str">
        <f t="shared" si="17"/>
        <v>korte baan;100;wisselslag;mannen;oud</v>
      </c>
      <c r="C310" s="119" t="str">
        <f t="shared" si="18"/>
        <v>korte baan;100;wisselslag;mannen</v>
      </c>
      <c r="D310" s="119" t="str">
        <f t="shared" si="16"/>
        <v>korte baan;100;wisselslag;mannen0,00077650462962963</v>
      </c>
      <c r="E310" s="119" t="str">
        <f t="shared" si="19"/>
        <v>korte baan;100;wisselslag;mannen;oud0,00077650462962963</v>
      </c>
      <c r="F310" s="36" t="s">
        <v>8</v>
      </c>
      <c r="G310" s="113" t="s">
        <v>57</v>
      </c>
      <c r="H310" s="57">
        <v>100</v>
      </c>
      <c r="I310" s="36" t="s">
        <v>17</v>
      </c>
      <c r="J310" s="57" t="s">
        <v>450</v>
      </c>
      <c r="K310" s="57">
        <v>2003</v>
      </c>
      <c r="L310" s="114" t="s">
        <v>51</v>
      </c>
      <c r="M310" s="109">
        <v>7.765046296296297E-4</v>
      </c>
      <c r="N310" s="43" t="s">
        <v>20</v>
      </c>
      <c r="O310" s="113">
        <v>43792</v>
      </c>
      <c r="P310" s="43" t="s">
        <v>448</v>
      </c>
      <c r="Q310" s="57" t="s">
        <v>53</v>
      </c>
    </row>
    <row r="311" spans="1:17" hidden="1" x14ac:dyDescent="0.55000000000000004">
      <c r="A311" s="117" t="e">
        <f>VLOOKUP(B311,verwijzingen!$A$5:$B$152,2,FALSE)&amp;L311</f>
        <v>#N/A</v>
      </c>
      <c r="B311" s="119" t="str">
        <f t="shared" si="17"/>
        <v>korte baan;100;vrije slag;vrouwen;oud</v>
      </c>
      <c r="C311" s="119" t="str">
        <f t="shared" si="18"/>
        <v>korte baan;100;vrije slag;vrouwen</v>
      </c>
      <c r="D311" s="119" t="str">
        <f t="shared" si="16"/>
        <v>korte baan;100;vrije slag;vrouwen0,000790277777777778</v>
      </c>
      <c r="E311" s="119" t="str">
        <f t="shared" si="19"/>
        <v>korte baan;100;vrije slag;vrouwen;oud0,000790277777777778</v>
      </c>
      <c r="F311" s="36" t="s">
        <v>8</v>
      </c>
      <c r="G311" s="113" t="s">
        <v>57</v>
      </c>
      <c r="H311" s="57">
        <v>100</v>
      </c>
      <c r="I311" s="36" t="s">
        <v>12</v>
      </c>
      <c r="J311" s="57" t="s">
        <v>451</v>
      </c>
      <c r="K311" s="57">
        <v>2000</v>
      </c>
      <c r="L311" s="114" t="s">
        <v>251</v>
      </c>
      <c r="M311" s="109">
        <v>7.9027777777777777E-4</v>
      </c>
      <c r="N311" s="43" t="s">
        <v>25</v>
      </c>
      <c r="O311" s="113">
        <v>43800</v>
      </c>
      <c r="P311" s="43" t="s">
        <v>449</v>
      </c>
      <c r="Q311" s="57" t="s">
        <v>53</v>
      </c>
    </row>
    <row r="312" spans="1:17" hidden="1" x14ac:dyDescent="0.55000000000000004">
      <c r="A312" s="117" t="e">
        <f>VLOOKUP(B312,verwijzingen!$A$5:$B$152,2,FALSE)&amp;L312</f>
        <v>#N/A</v>
      </c>
      <c r="B312" s="119" t="str">
        <f t="shared" si="17"/>
        <v>korte baan;100;schoolslag;vrouwen;oud</v>
      </c>
      <c r="C312" s="119" t="str">
        <f t="shared" si="18"/>
        <v>korte baan;100;schoolslag;vrouwen</v>
      </c>
      <c r="D312" s="119" t="str">
        <f t="shared" si="16"/>
        <v>korte baan;100;schoolslag;vrouwen0,00100972222222222</v>
      </c>
      <c r="E312" s="119" t="str">
        <f t="shared" si="19"/>
        <v>korte baan;100;schoolslag;vrouwen;oud0,00100972222222222</v>
      </c>
      <c r="F312" s="36" t="s">
        <v>8</v>
      </c>
      <c r="G312" s="113" t="s">
        <v>57</v>
      </c>
      <c r="H312" s="57">
        <v>100</v>
      </c>
      <c r="I312" s="36" t="s">
        <v>14</v>
      </c>
      <c r="J312" s="57" t="s">
        <v>451</v>
      </c>
      <c r="K312" s="57">
        <v>2000</v>
      </c>
      <c r="L312" s="114" t="s">
        <v>251</v>
      </c>
      <c r="M312" s="109">
        <v>1.0097222222222222E-3</v>
      </c>
      <c r="N312" s="43" t="s">
        <v>25</v>
      </c>
      <c r="O312" s="113">
        <v>43800</v>
      </c>
      <c r="P312" s="43" t="s">
        <v>449</v>
      </c>
      <c r="Q312" s="57" t="s">
        <v>53</v>
      </c>
    </row>
    <row r="313" spans="1:17" hidden="1" x14ac:dyDescent="0.55000000000000004">
      <c r="A313" s="117" t="e">
        <f>VLOOKUP(B313,verwijzingen!$A$5:$B$123,2,FALSE)&amp;L313</f>
        <v>#N/A</v>
      </c>
      <c r="B313" s="119" t="str">
        <f t="shared" si="17"/>
        <v>korte baan;50;vlinderslag;mannen;oud</v>
      </c>
      <c r="C313" s="119" t="str">
        <f t="shared" si="18"/>
        <v>korte baan;50;vlinderslag;mannen</v>
      </c>
      <c r="D313" s="119" t="str">
        <f t="shared" si="16"/>
        <v>korte baan;50;vlinderslag;mannen0,000367476851851852</v>
      </c>
      <c r="E313" s="119" t="str">
        <f t="shared" si="19"/>
        <v>korte baan;50;vlinderslag;mannen;oud0,000367476851851852</v>
      </c>
      <c r="F313" s="36" t="s">
        <v>8</v>
      </c>
      <c r="G313" s="113" t="s">
        <v>57</v>
      </c>
      <c r="H313" s="57">
        <v>50</v>
      </c>
      <c r="I313" s="36" t="s">
        <v>15</v>
      </c>
      <c r="J313" s="57" t="s">
        <v>450</v>
      </c>
      <c r="K313" s="57">
        <v>2001</v>
      </c>
      <c r="L313" s="114" t="s">
        <v>251</v>
      </c>
      <c r="M313" s="109">
        <v>3.6747685185185185E-4</v>
      </c>
      <c r="N313" s="43" t="s">
        <v>29</v>
      </c>
      <c r="O313" s="113">
        <v>43800</v>
      </c>
      <c r="P313" s="43" t="s">
        <v>449</v>
      </c>
      <c r="Q313" s="57" t="s">
        <v>53</v>
      </c>
    </row>
    <row r="314" spans="1:17" hidden="1" x14ac:dyDescent="0.55000000000000004">
      <c r="A314" s="117" t="e">
        <f>VLOOKUP(B314,verwijzingen!$A$5:$B$123,2,FALSE)&amp;L314</f>
        <v>#N/A</v>
      </c>
      <c r="B314" s="119" t="str">
        <f t="shared" si="17"/>
        <v>korte baan;50;vlinderslag;mannen;oud</v>
      </c>
      <c r="C314" s="119" t="str">
        <f t="shared" si="18"/>
        <v>korte baan;50;vlinderslag;mannen</v>
      </c>
      <c r="D314" s="119" t="str">
        <f t="shared" si="16"/>
        <v>korte baan;50;vlinderslag;mannen0,000353356481481481</v>
      </c>
      <c r="E314" s="119" t="str">
        <f t="shared" si="19"/>
        <v>korte baan;50;vlinderslag;mannen;oud0,000353356481481481</v>
      </c>
      <c r="F314" s="36" t="s">
        <v>8</v>
      </c>
      <c r="G314" s="113" t="s">
        <v>57</v>
      </c>
      <c r="H314" s="57">
        <v>50</v>
      </c>
      <c r="I314" s="36" t="s">
        <v>15</v>
      </c>
      <c r="J314" s="57" t="s">
        <v>450</v>
      </c>
      <c r="K314" s="57">
        <v>2001</v>
      </c>
      <c r="L314" s="114" t="s">
        <v>251</v>
      </c>
      <c r="M314" s="109">
        <v>3.5335648148148146E-4</v>
      </c>
      <c r="N314" s="43" t="s">
        <v>29</v>
      </c>
      <c r="O314" s="113">
        <v>43800</v>
      </c>
      <c r="P314" s="43" t="s">
        <v>449</v>
      </c>
      <c r="Q314" s="57" t="s">
        <v>53</v>
      </c>
    </row>
    <row r="315" spans="1:17" hidden="1" x14ac:dyDescent="0.55000000000000004">
      <c r="A315" s="117" t="e">
        <f>VLOOKUP(B315,verwijzingen!$A$5:$B$152,2,FALSE)&amp;L315</f>
        <v>#N/A</v>
      </c>
      <c r="B315" s="119" t="str">
        <f t="shared" si="17"/>
        <v>korte baan;100;vlinderslag;mannen;oud</v>
      </c>
      <c r="C315" s="119" t="str">
        <f t="shared" si="18"/>
        <v>korte baan;100;vlinderslag;mannen</v>
      </c>
      <c r="D315" s="119" t="str">
        <f t="shared" si="16"/>
        <v>korte baan;100;vlinderslag;mannen0,000810185185185185</v>
      </c>
      <c r="E315" s="119" t="str">
        <f t="shared" si="19"/>
        <v>korte baan;100;vlinderslag;mannen;oud0,000810185185185185</v>
      </c>
      <c r="F315" s="36" t="s">
        <v>8</v>
      </c>
      <c r="G315" s="113" t="s">
        <v>57</v>
      </c>
      <c r="H315" s="57">
        <v>100</v>
      </c>
      <c r="I315" s="36" t="s">
        <v>15</v>
      </c>
      <c r="J315" s="57" t="s">
        <v>450</v>
      </c>
      <c r="K315" s="57">
        <v>2001</v>
      </c>
      <c r="L315" s="114" t="s">
        <v>251</v>
      </c>
      <c r="M315" s="109">
        <v>8.1018518518518516E-4</v>
      </c>
      <c r="N315" s="43" t="s">
        <v>29</v>
      </c>
      <c r="O315" s="113">
        <v>43800</v>
      </c>
      <c r="P315" s="43" t="s">
        <v>449</v>
      </c>
      <c r="Q315" s="57" t="s">
        <v>53</v>
      </c>
    </row>
    <row r="316" spans="1:17" hidden="1" x14ac:dyDescent="0.55000000000000004">
      <c r="A316" s="117" t="e">
        <f>VLOOKUP(B316,verwijzingen!$A$5:$B$152,2,FALSE)&amp;L316</f>
        <v>#N/A</v>
      </c>
      <c r="B316" s="119" t="str">
        <f t="shared" si="17"/>
        <v>korte baan;400;vrije slag;mannen;oud</v>
      </c>
      <c r="C316" s="119" t="str">
        <f t="shared" si="18"/>
        <v>korte baan;400;vrije slag;mannen</v>
      </c>
      <c r="D316" s="119" t="str">
        <f t="shared" si="16"/>
        <v>korte baan;400;vrije slag;mannen0,00349444444444444</v>
      </c>
      <c r="E316" s="119" t="str">
        <f t="shared" si="19"/>
        <v>korte baan;400;vrije slag;mannen;oud0,00349444444444444</v>
      </c>
      <c r="F316" s="36" t="s">
        <v>8</v>
      </c>
      <c r="G316" s="113" t="s">
        <v>57</v>
      </c>
      <c r="H316" s="57">
        <v>400</v>
      </c>
      <c r="I316" s="36" t="s">
        <v>12</v>
      </c>
      <c r="J316" s="57" t="s">
        <v>450</v>
      </c>
      <c r="K316" s="57">
        <v>1999</v>
      </c>
      <c r="L316" s="114" t="s">
        <v>251</v>
      </c>
      <c r="M316" s="109">
        <v>3.4944444444444446E-3</v>
      </c>
      <c r="N316" s="43" t="s">
        <v>27</v>
      </c>
      <c r="O316" s="113">
        <v>43800</v>
      </c>
      <c r="P316" s="43" t="s">
        <v>449</v>
      </c>
      <c r="Q316" s="57" t="s">
        <v>53</v>
      </c>
    </row>
    <row r="317" spans="1:17" hidden="1" x14ac:dyDescent="0.55000000000000004">
      <c r="A317" s="117" t="e">
        <f>VLOOKUP(B317,verwijzingen!$A$5:$B$123,2,FALSE)&amp;L317</f>
        <v>#N/A</v>
      </c>
      <c r="B317" s="119" t="str">
        <f t="shared" si="17"/>
        <v>korte baan;200;schoolslag;mannen;oud</v>
      </c>
      <c r="C317" s="119" t="str">
        <f t="shared" si="18"/>
        <v>korte baan;200;schoolslag;mannen</v>
      </c>
      <c r="D317" s="119" t="str">
        <f t="shared" si="16"/>
        <v>korte baan;200;schoolslag;mannen0,002140625</v>
      </c>
      <c r="E317" s="119" t="str">
        <f t="shared" si="19"/>
        <v>korte baan;200;schoolslag;mannen;oud0,002140625</v>
      </c>
      <c r="F317" s="36" t="s">
        <v>8</v>
      </c>
      <c r="G317" s="113" t="s">
        <v>57</v>
      </c>
      <c r="H317" s="57">
        <v>200</v>
      </c>
      <c r="I317" s="36" t="s">
        <v>14</v>
      </c>
      <c r="J317" s="57" t="s">
        <v>450</v>
      </c>
      <c r="K317" s="57">
        <v>1999</v>
      </c>
      <c r="L317" s="114" t="s">
        <v>251</v>
      </c>
      <c r="M317" s="109">
        <v>2.1406249999999997E-3</v>
      </c>
      <c r="N317" s="43" t="s">
        <v>27</v>
      </c>
      <c r="O317" s="113">
        <v>43800</v>
      </c>
      <c r="P317" s="43" t="s">
        <v>449</v>
      </c>
      <c r="Q317" s="57" t="s">
        <v>53</v>
      </c>
    </row>
    <row r="318" spans="1:17" hidden="1" x14ac:dyDescent="0.55000000000000004">
      <c r="A318" s="117" t="e">
        <f>VLOOKUP(B318,verwijzingen!$A$5:$B$152,2,FALSE)&amp;L318</f>
        <v>#N/A</v>
      </c>
      <c r="B318" s="119" t="str">
        <f t="shared" si="17"/>
        <v>korte baan;50;vrije slag;vrouwen;oud</v>
      </c>
      <c r="C318" s="119" t="str">
        <f t="shared" si="18"/>
        <v>korte baan;50;vrije slag;vrouwen</v>
      </c>
      <c r="D318" s="119" t="str">
        <f t="shared" si="16"/>
        <v>korte baan;50;vrije slag;vrouwen0,00036400462962963</v>
      </c>
      <c r="E318" s="119" t="str">
        <f t="shared" si="19"/>
        <v>korte baan;50;vrije slag;vrouwen;oud0,00036400462962963</v>
      </c>
      <c r="F318" s="36" t="s">
        <v>8</v>
      </c>
      <c r="G318" s="113" t="s">
        <v>57</v>
      </c>
      <c r="H318" s="57">
        <v>50</v>
      </c>
      <c r="I318" s="36" t="s">
        <v>12</v>
      </c>
      <c r="J318" s="57" t="s">
        <v>451</v>
      </c>
      <c r="K318" s="57">
        <v>2002</v>
      </c>
      <c r="L318" s="114" t="s">
        <v>52</v>
      </c>
      <c r="M318" s="109">
        <v>3.6400462962962965E-4</v>
      </c>
      <c r="N318" s="43" t="s">
        <v>24</v>
      </c>
      <c r="O318" s="113">
        <v>43800</v>
      </c>
      <c r="P318" s="43" t="s">
        <v>449</v>
      </c>
      <c r="Q318" s="57" t="s">
        <v>53</v>
      </c>
    </row>
    <row r="319" spans="1:17" hidden="1" x14ac:dyDescent="0.55000000000000004">
      <c r="A319" s="117" t="e">
        <f>VLOOKUP(B319,verwijzingen!$A$5:$B$152,2,FALSE)&amp;L319</f>
        <v>#N/A</v>
      </c>
      <c r="B319" s="119" t="str">
        <f t="shared" si="17"/>
        <v>korte baan;100;vrije slag;vrouwen;oud</v>
      </c>
      <c r="C319" s="119" t="str">
        <f t="shared" si="18"/>
        <v>korte baan;100;vrije slag;vrouwen</v>
      </c>
      <c r="D319" s="119" t="str">
        <f t="shared" si="16"/>
        <v>korte baan;100;vrije slag;vrouwen0,000772916666666667</v>
      </c>
      <c r="E319" s="119" t="str">
        <f t="shared" si="19"/>
        <v>korte baan;100;vrije slag;vrouwen;oud0,000772916666666667</v>
      </c>
      <c r="F319" s="36" t="s">
        <v>8</v>
      </c>
      <c r="G319" s="113" t="s">
        <v>57</v>
      </c>
      <c r="H319" s="57">
        <v>100</v>
      </c>
      <c r="I319" s="36" t="s">
        <v>12</v>
      </c>
      <c r="J319" s="57" t="s">
        <v>451</v>
      </c>
      <c r="K319" s="57">
        <v>2002</v>
      </c>
      <c r="L319" s="114" t="s">
        <v>52</v>
      </c>
      <c r="M319" s="109">
        <v>7.7291666666666665E-4</v>
      </c>
      <c r="N319" s="43" t="s">
        <v>24</v>
      </c>
      <c r="O319" s="113">
        <v>43800</v>
      </c>
      <c r="P319" s="43" t="s">
        <v>449</v>
      </c>
      <c r="Q319" s="57" t="s">
        <v>53</v>
      </c>
    </row>
    <row r="320" spans="1:17" hidden="1" x14ac:dyDescent="0.55000000000000004">
      <c r="A320" s="117" t="e">
        <f>VLOOKUP(B320,verwijzingen!$A$5:$B$152,2,FALSE)&amp;L320</f>
        <v>#N/A</v>
      </c>
      <c r="B320" s="119" t="str">
        <f t="shared" si="17"/>
        <v>korte baan;50;vlinderslag;vrouwen;oud</v>
      </c>
      <c r="C320" s="119" t="str">
        <f t="shared" si="18"/>
        <v>korte baan;50;vlinderslag;vrouwen</v>
      </c>
      <c r="D320" s="119" t="str">
        <f t="shared" si="16"/>
        <v>korte baan;50;vlinderslag;vrouwen0,000405324074074074</v>
      </c>
      <c r="E320" s="119" t="str">
        <f t="shared" si="19"/>
        <v>korte baan;50;vlinderslag;vrouwen;oud0,000405324074074074</v>
      </c>
      <c r="F320" s="36" t="s">
        <v>8</v>
      </c>
      <c r="G320" s="113" t="s">
        <v>57</v>
      </c>
      <c r="H320" s="57">
        <v>50</v>
      </c>
      <c r="I320" s="36" t="s">
        <v>15</v>
      </c>
      <c r="J320" s="57" t="s">
        <v>451</v>
      </c>
      <c r="K320" s="57">
        <v>2002</v>
      </c>
      <c r="L320" s="114" t="s">
        <v>52</v>
      </c>
      <c r="M320" s="109">
        <v>4.0532407407407406E-4</v>
      </c>
      <c r="N320" s="43" t="s">
        <v>24</v>
      </c>
      <c r="O320" s="113">
        <v>43800</v>
      </c>
      <c r="P320" s="43" t="s">
        <v>449</v>
      </c>
      <c r="Q320" s="57" t="s">
        <v>53</v>
      </c>
    </row>
    <row r="321" spans="1:17" hidden="1" x14ac:dyDescent="0.55000000000000004">
      <c r="A321" s="117" t="e">
        <f>VLOOKUP(B321,verwijzingen!$A$5:$B$152,2,FALSE)&amp;L321</f>
        <v>#N/A</v>
      </c>
      <c r="B321" s="119" t="str">
        <f t="shared" si="17"/>
        <v>korte baan;100;vlinderslag;vrouwen;oud</v>
      </c>
      <c r="C321" s="119" t="str">
        <f t="shared" si="18"/>
        <v>korte baan;100;vlinderslag;vrouwen</v>
      </c>
      <c r="D321" s="119" t="str">
        <f t="shared" ref="D321:D384" si="20">CONCATENATE(C321,M321)</f>
        <v>korte baan;100;vlinderslag;vrouwen0,000944212962962963</v>
      </c>
      <c r="E321" s="119" t="str">
        <f t="shared" si="19"/>
        <v>korte baan;100;vlinderslag;vrouwen;oud0,000944212962962963</v>
      </c>
      <c r="F321" s="36" t="s">
        <v>8</v>
      </c>
      <c r="G321" s="113" t="s">
        <v>57</v>
      </c>
      <c r="H321" s="57">
        <v>100</v>
      </c>
      <c r="I321" s="36" t="s">
        <v>15</v>
      </c>
      <c r="J321" s="57" t="s">
        <v>451</v>
      </c>
      <c r="K321" s="57">
        <v>2002</v>
      </c>
      <c r="L321" s="114" t="s">
        <v>52</v>
      </c>
      <c r="M321" s="109">
        <v>9.44212962962963E-4</v>
      </c>
      <c r="N321" s="43" t="s">
        <v>24</v>
      </c>
      <c r="O321" s="113">
        <v>43800</v>
      </c>
      <c r="P321" s="43" t="s">
        <v>449</v>
      </c>
      <c r="Q321" s="57" t="s">
        <v>53</v>
      </c>
    </row>
    <row r="322" spans="1:17" hidden="1" x14ac:dyDescent="0.55000000000000004">
      <c r="A322" s="117" t="e">
        <f>VLOOKUP(B322,verwijzingen!$A$5:$B$152,2,FALSE)&amp;L322</f>
        <v>#N/A</v>
      </c>
      <c r="B322" s="119" t="str">
        <f t="shared" ref="B322:B385" si="21">+$G322&amp;";"&amp;$H322&amp;";"&amp;$I322&amp;";"&amp;$J322&amp;";"&amp;$Q322</f>
        <v>korte baan;100;schoolslag;vrouwen;oud</v>
      </c>
      <c r="C322" s="119" t="str">
        <f t="shared" ref="C322:C385" si="22">+$G322&amp;";"&amp;$H322&amp;";"&amp;$I322&amp;";"&amp;$J322</f>
        <v>korte baan;100;schoolslag;vrouwen</v>
      </c>
      <c r="D322" s="119" t="str">
        <f t="shared" si="20"/>
        <v>korte baan;100;schoolslag;vrouwen0,00108425925925926</v>
      </c>
      <c r="E322" s="119" t="str">
        <f t="shared" ref="E322:E385" si="23">+B322&amp;M322</f>
        <v>korte baan;100;schoolslag;vrouwen;oud0,00108425925925926</v>
      </c>
      <c r="F322" s="36" t="s">
        <v>8</v>
      </c>
      <c r="G322" s="113" t="s">
        <v>57</v>
      </c>
      <c r="H322" s="57">
        <v>100</v>
      </c>
      <c r="I322" s="36" t="s">
        <v>14</v>
      </c>
      <c r="J322" s="57" t="s">
        <v>451</v>
      </c>
      <c r="K322" s="57">
        <v>2002</v>
      </c>
      <c r="L322" s="114" t="s">
        <v>52</v>
      </c>
      <c r="M322" s="109">
        <v>1.0842592592592592E-3</v>
      </c>
      <c r="N322" s="43" t="s">
        <v>23</v>
      </c>
      <c r="O322" s="113">
        <v>43800</v>
      </c>
      <c r="P322" s="43" t="s">
        <v>449</v>
      </c>
      <c r="Q322" s="57" t="s">
        <v>53</v>
      </c>
    </row>
    <row r="323" spans="1:17" hidden="1" x14ac:dyDescent="0.55000000000000004">
      <c r="A323" s="117" t="e">
        <f>VLOOKUP(B323,verwijzingen!$A$5:$B$152,2,FALSE)&amp;L323</f>
        <v>#N/A</v>
      </c>
      <c r="B323" s="119" t="str">
        <f t="shared" si="21"/>
        <v>korte baan;50;rugslag;vrouwen;oud</v>
      </c>
      <c r="C323" s="119" t="str">
        <f t="shared" si="22"/>
        <v>korte baan;50;rugslag;vrouwen</v>
      </c>
      <c r="D323" s="119" t="str">
        <f t="shared" si="20"/>
        <v>korte baan;50;rugslag;vrouwen0,00040625</v>
      </c>
      <c r="E323" s="119" t="str">
        <f t="shared" si="23"/>
        <v>korte baan;50;rugslag;vrouwen;oud0,00040625</v>
      </c>
      <c r="F323" s="36" t="s">
        <v>8</v>
      </c>
      <c r="G323" s="113" t="s">
        <v>57</v>
      </c>
      <c r="H323" s="57">
        <v>50</v>
      </c>
      <c r="I323" s="36" t="s">
        <v>13</v>
      </c>
      <c r="J323" s="57" t="s">
        <v>451</v>
      </c>
      <c r="K323" s="57">
        <v>2003</v>
      </c>
      <c r="L323" s="114" t="s">
        <v>51</v>
      </c>
      <c r="M323" s="109">
        <v>4.0625000000000009E-4</v>
      </c>
      <c r="N323" s="43" t="s">
        <v>31</v>
      </c>
      <c r="O323" s="113">
        <v>43800</v>
      </c>
      <c r="P323" s="43" t="s">
        <v>449</v>
      </c>
      <c r="Q323" s="57" t="s">
        <v>53</v>
      </c>
    </row>
    <row r="324" spans="1:17" hidden="1" x14ac:dyDescent="0.55000000000000004">
      <c r="A324" s="117" t="e">
        <f>VLOOKUP(B324,verwijzingen!$A$5:$B$152,2,FALSE)&amp;L324</f>
        <v>#N/A</v>
      </c>
      <c r="B324" s="119" t="str">
        <f t="shared" si="21"/>
        <v>korte baan;100;rugslag;vrouwen;oud</v>
      </c>
      <c r="C324" s="119" t="str">
        <f t="shared" si="22"/>
        <v>korte baan;100;rugslag;vrouwen</v>
      </c>
      <c r="D324" s="119" t="str">
        <f t="shared" si="20"/>
        <v>korte baan;100;rugslag;vrouwen0,000877083333333333</v>
      </c>
      <c r="E324" s="119" t="str">
        <f t="shared" si="23"/>
        <v>korte baan;100;rugslag;vrouwen;oud0,000877083333333333</v>
      </c>
      <c r="F324" s="36" t="s">
        <v>8</v>
      </c>
      <c r="G324" s="113" t="s">
        <v>57</v>
      </c>
      <c r="H324" s="57">
        <v>100</v>
      </c>
      <c r="I324" s="36" t="s">
        <v>13</v>
      </c>
      <c r="J324" s="57" t="s">
        <v>451</v>
      </c>
      <c r="K324" s="57">
        <v>2003</v>
      </c>
      <c r="L324" s="114" t="s">
        <v>51</v>
      </c>
      <c r="M324" s="109">
        <v>8.7708333333333334E-4</v>
      </c>
      <c r="N324" s="43" t="s">
        <v>31</v>
      </c>
      <c r="O324" s="113">
        <v>43800</v>
      </c>
      <c r="P324" s="43" t="s">
        <v>449</v>
      </c>
      <c r="Q324" s="57" t="s">
        <v>53</v>
      </c>
    </row>
    <row r="325" spans="1:17" hidden="1" x14ac:dyDescent="0.55000000000000004">
      <c r="A325" s="117" t="e">
        <f>VLOOKUP(B325,verwijzingen!$A$5:$B$152,2,FALSE)&amp;L325</f>
        <v>#N/A</v>
      </c>
      <c r="B325" s="119" t="str">
        <f t="shared" si="21"/>
        <v>korte baan;50;schoolslag;vrouwen;oud</v>
      </c>
      <c r="C325" s="119" t="str">
        <f t="shared" si="22"/>
        <v>korte baan;50;schoolslag;vrouwen</v>
      </c>
      <c r="D325" s="119" t="str">
        <f t="shared" si="20"/>
        <v>korte baan;50;schoolslag;vrouwen0,000476967592592593</v>
      </c>
      <c r="E325" s="119" t="str">
        <f t="shared" si="23"/>
        <v>korte baan;50;schoolslag;vrouwen;oud0,000476967592592593</v>
      </c>
      <c r="F325" s="36" t="s">
        <v>8</v>
      </c>
      <c r="G325" s="113" t="s">
        <v>57</v>
      </c>
      <c r="H325" s="57">
        <v>50</v>
      </c>
      <c r="I325" s="36" t="s">
        <v>14</v>
      </c>
      <c r="J325" s="57" t="s">
        <v>451</v>
      </c>
      <c r="K325" s="57">
        <v>2003</v>
      </c>
      <c r="L325" s="114" t="s">
        <v>51</v>
      </c>
      <c r="M325" s="109">
        <v>4.7696759259259258E-4</v>
      </c>
      <c r="N325" s="43" t="s">
        <v>31</v>
      </c>
      <c r="O325" s="113">
        <v>43800</v>
      </c>
      <c r="P325" s="43" t="s">
        <v>449</v>
      </c>
      <c r="Q325" s="57" t="s">
        <v>53</v>
      </c>
    </row>
    <row r="326" spans="1:17" hidden="1" x14ac:dyDescent="0.55000000000000004">
      <c r="A326" s="117" t="e">
        <f>VLOOKUP(B326,verwijzingen!$A$5:$B$152,2,FALSE)&amp;L326</f>
        <v>#N/A</v>
      </c>
      <c r="B326" s="119" t="str">
        <f t="shared" si="21"/>
        <v>korte baan;200;rugslag;mannen;oud</v>
      </c>
      <c r="C326" s="119" t="str">
        <f t="shared" si="22"/>
        <v>korte baan;200;rugslag;mannen</v>
      </c>
      <c r="D326" s="119" t="str">
        <f t="shared" si="20"/>
        <v>korte baan;200;rugslag;mannen0,00169259259259259</v>
      </c>
      <c r="E326" s="119" t="str">
        <f t="shared" si="23"/>
        <v>korte baan;200;rugslag;mannen;oud0,00169259259259259</v>
      </c>
      <c r="F326" s="36" t="s">
        <v>8</v>
      </c>
      <c r="G326" s="113" t="s">
        <v>57</v>
      </c>
      <c r="H326" s="57">
        <v>200</v>
      </c>
      <c r="I326" s="36" t="s">
        <v>13</v>
      </c>
      <c r="J326" s="57" t="s">
        <v>450</v>
      </c>
      <c r="K326" s="57">
        <v>2003</v>
      </c>
      <c r="L326" s="114" t="s">
        <v>51</v>
      </c>
      <c r="M326" s="109">
        <v>1.6925925925925925E-3</v>
      </c>
      <c r="N326" s="43" t="s">
        <v>20</v>
      </c>
      <c r="O326" s="113">
        <v>43800</v>
      </c>
      <c r="P326" s="43" t="s">
        <v>449</v>
      </c>
      <c r="Q326" s="57" t="s">
        <v>53</v>
      </c>
    </row>
    <row r="327" spans="1:17" x14ac:dyDescent="0.55000000000000004">
      <c r="A327" s="117" t="str">
        <f>VLOOKUP(B327,verwijzingen!$A$5:$B$152,2,FALSE)&amp;L327</f>
        <v>kbhwi10014 jaar</v>
      </c>
      <c r="B327" s="119" t="str">
        <f t="shared" si="21"/>
        <v>korte baan;100;wisselslag;mannen;record</v>
      </c>
      <c r="C327" s="119" t="str">
        <f t="shared" si="22"/>
        <v>korte baan;100;wisselslag;mannen</v>
      </c>
      <c r="D327" s="119" t="str">
        <f t="shared" si="20"/>
        <v>korte baan;100;wisselslag;mannen0,000873263888888889</v>
      </c>
      <c r="E327" s="119" t="str">
        <f t="shared" si="23"/>
        <v>korte baan;100;wisselslag;mannen;record0,000873263888888889</v>
      </c>
      <c r="F327" s="36" t="s">
        <v>8</v>
      </c>
      <c r="G327" s="113" t="s">
        <v>57</v>
      </c>
      <c r="H327" s="57">
        <v>100</v>
      </c>
      <c r="I327" s="36" t="s">
        <v>17</v>
      </c>
      <c r="J327" s="57" t="s">
        <v>450</v>
      </c>
      <c r="K327" s="57">
        <v>2005</v>
      </c>
      <c r="L327" s="114" t="s">
        <v>49</v>
      </c>
      <c r="M327" s="109">
        <v>8.7326388888888903E-4</v>
      </c>
      <c r="N327" s="43" t="s">
        <v>32</v>
      </c>
      <c r="O327" s="113">
        <v>43800</v>
      </c>
      <c r="P327" s="43" t="s">
        <v>449</v>
      </c>
      <c r="Q327" s="57" t="s">
        <v>38</v>
      </c>
    </row>
    <row r="328" spans="1:17" hidden="1" x14ac:dyDescent="0.55000000000000004">
      <c r="A328" s="117" t="e">
        <f>VLOOKUP(B328,verwijzingen!$A$5:$B$123,2,FALSE)&amp;L328</f>
        <v>#N/A</v>
      </c>
      <c r="B328" s="119" t="str">
        <f t="shared" si="21"/>
        <v>korte baan;50;schoolslag;mannen;oud</v>
      </c>
      <c r="C328" s="119" t="str">
        <f t="shared" si="22"/>
        <v>korte baan;50;schoolslag;mannen</v>
      </c>
      <c r="D328" s="119" t="str">
        <f t="shared" si="20"/>
        <v>korte baan;50;schoolslag;mannen0,000545023148148148</v>
      </c>
      <c r="E328" s="119" t="str">
        <f t="shared" si="23"/>
        <v>korte baan;50;schoolslag;mannen;oud0,000545023148148148</v>
      </c>
      <c r="F328" s="36" t="s">
        <v>8</v>
      </c>
      <c r="G328" s="113" t="s">
        <v>57</v>
      </c>
      <c r="H328" s="57">
        <v>50</v>
      </c>
      <c r="I328" s="36" t="s">
        <v>14</v>
      </c>
      <c r="J328" s="57" t="s">
        <v>450</v>
      </c>
      <c r="K328" s="57">
        <v>2007</v>
      </c>
      <c r="L328" s="114" t="s">
        <v>47</v>
      </c>
      <c r="M328" s="109">
        <v>5.4502314814814821E-4</v>
      </c>
      <c r="N328" s="43" t="s">
        <v>22</v>
      </c>
      <c r="O328" s="113">
        <v>43800</v>
      </c>
      <c r="P328" s="43" t="s">
        <v>449</v>
      </c>
      <c r="Q328" s="57" t="s">
        <v>53</v>
      </c>
    </row>
    <row r="329" spans="1:17" hidden="1" x14ac:dyDescent="0.55000000000000004">
      <c r="A329" s="117" t="e">
        <f>VLOOKUP(B329,verwijzingen!$A$5:$B$123,2,FALSE)&amp;L329</f>
        <v>#N/A</v>
      </c>
      <c r="B329" s="119" t="str">
        <f t="shared" si="21"/>
        <v>korte baan;100;schoolslag;mannen;oud</v>
      </c>
      <c r="C329" s="119" t="str">
        <f t="shared" si="22"/>
        <v>korte baan;100;schoolslag;mannen</v>
      </c>
      <c r="D329" s="119" t="str">
        <f t="shared" si="20"/>
        <v>korte baan;100;schoolslag;mannen0,00114826388888889</v>
      </c>
      <c r="E329" s="119" t="str">
        <f t="shared" si="23"/>
        <v>korte baan;100;schoolslag;mannen;oud0,00114826388888889</v>
      </c>
      <c r="F329" s="36" t="s">
        <v>8</v>
      </c>
      <c r="G329" s="113" t="s">
        <v>57</v>
      </c>
      <c r="H329" s="57">
        <v>100</v>
      </c>
      <c r="I329" s="36" t="s">
        <v>14</v>
      </c>
      <c r="J329" s="57" t="s">
        <v>450</v>
      </c>
      <c r="K329" s="57">
        <v>2007</v>
      </c>
      <c r="L329" s="114" t="s">
        <v>47</v>
      </c>
      <c r="M329" s="109">
        <v>1.148263888888889E-3</v>
      </c>
      <c r="N329" s="43" t="s">
        <v>22</v>
      </c>
      <c r="O329" s="113">
        <v>43800</v>
      </c>
      <c r="P329" s="43" t="s">
        <v>449</v>
      </c>
      <c r="Q329" s="57" t="s">
        <v>53</v>
      </c>
    </row>
    <row r="330" spans="1:17" hidden="1" x14ac:dyDescent="0.55000000000000004">
      <c r="A330" s="117" t="e">
        <f>VLOOKUP(B330,verwijzingen!$A$5:$B$152,2,FALSE)&amp;L330</f>
        <v>#N/A</v>
      </c>
      <c r="B330" s="119" t="str">
        <f t="shared" si="21"/>
        <v>korte baan;200;schoolslag;mannen;oud</v>
      </c>
      <c r="C330" s="119" t="str">
        <f t="shared" si="22"/>
        <v>korte baan;200;schoolslag;mannen</v>
      </c>
      <c r="D330" s="119" t="str">
        <f t="shared" si="20"/>
        <v>korte baan;200;schoolslag;mannen0,00235208333333333</v>
      </c>
      <c r="E330" s="119" t="str">
        <f t="shared" si="23"/>
        <v>korte baan;200;schoolslag;mannen;oud0,00235208333333333</v>
      </c>
      <c r="F330" s="36" t="s">
        <v>8</v>
      </c>
      <c r="G330" s="113" t="s">
        <v>57</v>
      </c>
      <c r="H330" s="57">
        <v>200</v>
      </c>
      <c r="I330" s="36" t="s">
        <v>14</v>
      </c>
      <c r="J330" s="57" t="s">
        <v>450</v>
      </c>
      <c r="K330" s="57">
        <v>2007</v>
      </c>
      <c r="L330" s="114" t="s">
        <v>47</v>
      </c>
      <c r="M330" s="109">
        <v>2.3520833333333332E-3</v>
      </c>
      <c r="N330" s="43" t="s">
        <v>22</v>
      </c>
      <c r="O330" s="113">
        <v>43800</v>
      </c>
      <c r="P330" s="43" t="s">
        <v>449</v>
      </c>
      <c r="Q330" s="57" t="s">
        <v>53</v>
      </c>
    </row>
    <row r="331" spans="1:17" hidden="1" x14ac:dyDescent="0.55000000000000004">
      <c r="A331" s="117" t="e">
        <f>VLOOKUP(B331,verwijzingen!$A$5:$B$123,2,FALSE)&amp;L331</f>
        <v>#N/A</v>
      </c>
      <c r="B331" s="119" t="str">
        <f t="shared" si="21"/>
        <v>korte baan;100;vlinderslag;mannen;oud</v>
      </c>
      <c r="C331" s="119" t="str">
        <f t="shared" si="22"/>
        <v>korte baan;100;vlinderslag;mannen</v>
      </c>
      <c r="D331" s="119" t="str">
        <f t="shared" si="20"/>
        <v>korte baan;100;vlinderslag;mannen0,00100694444444444</v>
      </c>
      <c r="E331" s="119" t="str">
        <f t="shared" si="23"/>
        <v>korte baan;100;vlinderslag;mannen;oud0,00100694444444444</v>
      </c>
      <c r="F331" s="36" t="s">
        <v>8</v>
      </c>
      <c r="G331" s="113" t="s">
        <v>57</v>
      </c>
      <c r="H331" s="57">
        <v>100</v>
      </c>
      <c r="I331" s="36" t="s">
        <v>15</v>
      </c>
      <c r="J331" s="57" t="s">
        <v>450</v>
      </c>
      <c r="K331" s="57">
        <v>2007</v>
      </c>
      <c r="L331" s="114" t="s">
        <v>47</v>
      </c>
      <c r="M331" s="109">
        <v>1.0069444444444444E-3</v>
      </c>
      <c r="N331" s="43" t="s">
        <v>22</v>
      </c>
      <c r="O331" s="113">
        <v>43800</v>
      </c>
      <c r="P331" s="43" t="s">
        <v>449</v>
      </c>
      <c r="Q331" s="57" t="s">
        <v>53</v>
      </c>
    </row>
    <row r="332" spans="1:17" x14ac:dyDescent="0.55000000000000004">
      <c r="A332" s="117" t="str">
        <f>VLOOKUP(B332,verwijzingen!$A$5:$B$152,2,FALSE)&amp;L332</f>
        <v>kbdvr10012 jaar</v>
      </c>
      <c r="B332" s="119" t="str">
        <f t="shared" si="21"/>
        <v>korte baan;100;vrije slag;vrouwen;record</v>
      </c>
      <c r="C332" s="119" t="str">
        <f t="shared" si="22"/>
        <v>korte baan;100;vrije slag;vrouwen</v>
      </c>
      <c r="D332" s="119" t="str">
        <f t="shared" si="20"/>
        <v>korte baan;100;vrije slag;vrouwen0,000785532407407407</v>
      </c>
      <c r="E332" s="119" t="str">
        <f t="shared" si="23"/>
        <v>korte baan;100;vrije slag;vrouwen;record0,000785532407407407</v>
      </c>
      <c r="F332" s="36" t="s">
        <v>8</v>
      </c>
      <c r="G332" s="113" t="s">
        <v>57</v>
      </c>
      <c r="H332" s="57">
        <v>100</v>
      </c>
      <c r="I332" s="36" t="s">
        <v>12</v>
      </c>
      <c r="J332" s="57" t="s">
        <v>451</v>
      </c>
      <c r="K332" s="57">
        <v>2007</v>
      </c>
      <c r="L332" s="114" t="s">
        <v>47</v>
      </c>
      <c r="M332" s="109">
        <v>7.8553240740740742E-4</v>
      </c>
      <c r="N332" s="43" t="s">
        <v>26</v>
      </c>
      <c r="O332" s="113">
        <v>43807</v>
      </c>
      <c r="P332" s="43" t="s">
        <v>452</v>
      </c>
      <c r="Q332" s="57" t="s">
        <v>38</v>
      </c>
    </row>
    <row r="333" spans="1:17" x14ac:dyDescent="0.55000000000000004">
      <c r="A333" s="117" t="str">
        <f>VLOOKUP(B333,verwijzingen!$A$5:$B$152,2,FALSE)&amp;L333</f>
        <v>kbdru10012 jaar</v>
      </c>
      <c r="B333" s="119" t="str">
        <f t="shared" si="21"/>
        <v>korte baan;100;rugslag;vrouwen;record</v>
      </c>
      <c r="C333" s="119" t="str">
        <f t="shared" si="22"/>
        <v>korte baan;100;rugslag;vrouwen</v>
      </c>
      <c r="D333" s="119" t="str">
        <f t="shared" si="20"/>
        <v>korte baan;100;rugslag;vrouwen0,000866898148148148</v>
      </c>
      <c r="E333" s="119" t="str">
        <f t="shared" si="23"/>
        <v>korte baan;100;rugslag;vrouwen;record0,000866898148148148</v>
      </c>
      <c r="F333" s="36" t="s">
        <v>8</v>
      </c>
      <c r="G333" s="113" t="s">
        <v>57</v>
      </c>
      <c r="H333" s="57">
        <v>100</v>
      </c>
      <c r="I333" s="36" t="s">
        <v>13</v>
      </c>
      <c r="J333" s="57" t="s">
        <v>451</v>
      </c>
      <c r="K333" s="57">
        <v>2007</v>
      </c>
      <c r="L333" s="114" t="s">
        <v>47</v>
      </c>
      <c r="M333" s="109">
        <v>8.6689814814814822E-4</v>
      </c>
      <c r="N333" s="43" t="s">
        <v>26</v>
      </c>
      <c r="O333" s="113">
        <v>43807</v>
      </c>
      <c r="P333" s="43" t="s">
        <v>452</v>
      </c>
      <c r="Q333" s="57" t="s">
        <v>38</v>
      </c>
    </row>
    <row r="334" spans="1:17" hidden="1" x14ac:dyDescent="0.55000000000000004">
      <c r="A334" s="117" t="e">
        <f>VLOOKUP(B334,verwijzingen!$A$5:$B$123,2,FALSE)&amp;L334</f>
        <v>#N/A</v>
      </c>
      <c r="B334" s="119" t="str">
        <f t="shared" si="21"/>
        <v>korte baan;50;schoolslag;vrouwen;oud</v>
      </c>
      <c r="C334" s="119" t="str">
        <f t="shared" si="22"/>
        <v>korte baan;50;schoolslag;vrouwen</v>
      </c>
      <c r="D334" s="119" t="str">
        <f t="shared" si="20"/>
        <v>korte baan;50;schoolslag;vrouwen0,000490856481481481</v>
      </c>
      <c r="E334" s="119" t="str">
        <f t="shared" si="23"/>
        <v>korte baan;50;schoolslag;vrouwen;oud0,000490856481481481</v>
      </c>
      <c r="F334" s="36" t="s">
        <v>8</v>
      </c>
      <c r="G334" s="113" t="s">
        <v>57</v>
      </c>
      <c r="H334" s="57">
        <v>50</v>
      </c>
      <c r="I334" s="36" t="s">
        <v>14</v>
      </c>
      <c r="J334" s="57" t="s">
        <v>451</v>
      </c>
      <c r="K334" s="57">
        <v>2007</v>
      </c>
      <c r="L334" s="114" t="s">
        <v>47</v>
      </c>
      <c r="M334" s="109">
        <v>4.9085648148148144E-4</v>
      </c>
      <c r="N334" s="43" t="s">
        <v>26</v>
      </c>
      <c r="O334" s="113">
        <v>43807</v>
      </c>
      <c r="P334" s="43" t="s">
        <v>452</v>
      </c>
      <c r="Q334" s="57" t="s">
        <v>53</v>
      </c>
    </row>
    <row r="335" spans="1:17" x14ac:dyDescent="0.55000000000000004">
      <c r="A335" s="117" t="str">
        <f>VLOOKUP(B335,verwijzingen!$A$5:$B$152,2,FALSE)&amp;L335</f>
        <v>kbdsc10012 jaar</v>
      </c>
      <c r="B335" s="119" t="str">
        <f t="shared" si="21"/>
        <v>korte baan;100;schoolslag;vrouwen;record</v>
      </c>
      <c r="C335" s="119" t="str">
        <f t="shared" si="22"/>
        <v>korte baan;100;schoolslag;vrouwen</v>
      </c>
      <c r="D335" s="119" t="str">
        <f t="shared" si="20"/>
        <v>korte baan;100;schoolslag;vrouwen0,00103136574074074</v>
      </c>
      <c r="E335" s="119" t="str">
        <f t="shared" si="23"/>
        <v>korte baan;100;schoolslag;vrouwen;record0,00103136574074074</v>
      </c>
      <c r="F335" s="36" t="s">
        <v>8</v>
      </c>
      <c r="G335" s="113" t="s">
        <v>57</v>
      </c>
      <c r="H335" s="57">
        <v>100</v>
      </c>
      <c r="I335" s="36" t="s">
        <v>14</v>
      </c>
      <c r="J335" s="57" t="s">
        <v>451</v>
      </c>
      <c r="K335" s="57">
        <v>2007</v>
      </c>
      <c r="L335" s="114" t="s">
        <v>47</v>
      </c>
      <c r="M335" s="109">
        <v>1.0313657407407409E-3</v>
      </c>
      <c r="N335" s="43" t="s">
        <v>26</v>
      </c>
      <c r="O335" s="113">
        <v>43807</v>
      </c>
      <c r="P335" s="43" t="s">
        <v>452</v>
      </c>
      <c r="Q335" s="57" t="s">
        <v>38</v>
      </c>
    </row>
    <row r="336" spans="1:17" hidden="1" x14ac:dyDescent="0.55000000000000004">
      <c r="A336" s="117" t="e">
        <f>VLOOKUP(B336,verwijzingen!$A$5:$B$123,2,FALSE)&amp;L336</f>
        <v>#N/A</v>
      </c>
      <c r="B336" s="119" t="str">
        <f t="shared" si="21"/>
        <v>korte baan;50;vlinderslag;vrouwen;oud</v>
      </c>
      <c r="C336" s="119" t="str">
        <f t="shared" si="22"/>
        <v>korte baan;50;vlinderslag;vrouwen</v>
      </c>
      <c r="D336" s="119" t="str">
        <f t="shared" si="20"/>
        <v>korte baan;50;vlinderslag;vrouwen0,000414583333333333</v>
      </c>
      <c r="E336" s="119" t="str">
        <f t="shared" si="23"/>
        <v>korte baan;50;vlinderslag;vrouwen;oud0,000414583333333333</v>
      </c>
      <c r="F336" s="36" t="s">
        <v>8</v>
      </c>
      <c r="G336" s="113" t="s">
        <v>57</v>
      </c>
      <c r="H336" s="57">
        <v>50</v>
      </c>
      <c r="I336" s="36" t="s">
        <v>15</v>
      </c>
      <c r="J336" s="57" t="s">
        <v>451</v>
      </c>
      <c r="K336" s="57">
        <v>2007</v>
      </c>
      <c r="L336" s="114" t="s">
        <v>47</v>
      </c>
      <c r="M336" s="109">
        <v>4.1458333333333326E-4</v>
      </c>
      <c r="N336" s="43" t="s">
        <v>26</v>
      </c>
      <c r="O336" s="113">
        <v>43807</v>
      </c>
      <c r="P336" s="43" t="s">
        <v>452</v>
      </c>
      <c r="Q336" s="57" t="s">
        <v>53</v>
      </c>
    </row>
    <row r="337" spans="1:17" hidden="1" x14ac:dyDescent="0.55000000000000004">
      <c r="A337" s="117" t="e">
        <f>VLOOKUP(B337,verwijzingen!$A$5:$B$123,2,FALSE)&amp;L337</f>
        <v>#N/A</v>
      </c>
      <c r="B337" s="119" t="str">
        <f t="shared" si="21"/>
        <v>korte baan;100;vlinderslag;vrouwen;oud</v>
      </c>
      <c r="C337" s="119" t="str">
        <f t="shared" si="22"/>
        <v>korte baan;100;vlinderslag;vrouwen</v>
      </c>
      <c r="D337" s="119" t="str">
        <f t="shared" si="20"/>
        <v>korte baan;100;vlinderslag;vrouwen0,000913310185185185</v>
      </c>
      <c r="E337" s="119" t="str">
        <f t="shared" si="23"/>
        <v>korte baan;100;vlinderslag;vrouwen;oud0,000913310185185185</v>
      </c>
      <c r="F337" s="36" t="s">
        <v>8</v>
      </c>
      <c r="G337" s="113" t="s">
        <v>57</v>
      </c>
      <c r="H337" s="57">
        <v>100</v>
      </c>
      <c r="I337" s="36" t="s">
        <v>15</v>
      </c>
      <c r="J337" s="57" t="s">
        <v>451</v>
      </c>
      <c r="K337" s="57">
        <v>2007</v>
      </c>
      <c r="L337" s="114" t="s">
        <v>47</v>
      </c>
      <c r="M337" s="109">
        <v>9.1331018518518508E-4</v>
      </c>
      <c r="N337" s="43" t="s">
        <v>26</v>
      </c>
      <c r="O337" s="113">
        <v>43807</v>
      </c>
      <c r="P337" s="43" t="s">
        <v>452</v>
      </c>
      <c r="Q337" s="57" t="s">
        <v>53</v>
      </c>
    </row>
    <row r="338" spans="1:17" x14ac:dyDescent="0.55000000000000004">
      <c r="A338" s="117" t="str">
        <f>VLOOKUP(B338,verwijzingen!$A$5:$B$152,2,FALSE)&amp;L338</f>
        <v>kbdwi10012 jaar</v>
      </c>
      <c r="B338" s="119" t="str">
        <f t="shared" si="21"/>
        <v>korte baan;100;wisselslag;vrouwen;record</v>
      </c>
      <c r="C338" s="119" t="str">
        <f t="shared" si="22"/>
        <v>korte baan;100;wisselslag;vrouwen</v>
      </c>
      <c r="D338" s="119" t="str">
        <f t="shared" si="20"/>
        <v>korte baan;100;wisselslag;vrouwen0,000884490740740741</v>
      </c>
      <c r="E338" s="119" t="str">
        <f t="shared" si="23"/>
        <v>korte baan;100;wisselslag;vrouwen;record0,000884490740740741</v>
      </c>
      <c r="F338" s="36" t="s">
        <v>8</v>
      </c>
      <c r="G338" s="113" t="s">
        <v>57</v>
      </c>
      <c r="H338" s="57">
        <v>100</v>
      </c>
      <c r="I338" s="36" t="s">
        <v>17</v>
      </c>
      <c r="J338" s="57" t="s">
        <v>451</v>
      </c>
      <c r="K338" s="57">
        <v>2007</v>
      </c>
      <c r="L338" s="114" t="s">
        <v>47</v>
      </c>
      <c r="M338" s="109">
        <v>8.8449074074074081E-4</v>
      </c>
      <c r="N338" s="43" t="s">
        <v>26</v>
      </c>
      <c r="O338" s="113">
        <v>43807</v>
      </c>
      <c r="P338" s="43" t="s">
        <v>452</v>
      </c>
      <c r="Q338" s="57" t="s">
        <v>38</v>
      </c>
    </row>
    <row r="339" spans="1:17" hidden="1" x14ac:dyDescent="0.55000000000000004">
      <c r="A339" s="117" t="e">
        <f>VLOOKUP(B339,verwijzingen!$A$5:$B$123,2,FALSE)&amp;L339</f>
        <v>#N/A</v>
      </c>
      <c r="B339" s="119" t="str">
        <f t="shared" si="21"/>
        <v>korte baan;100;vrije slag;mannen;oud</v>
      </c>
      <c r="C339" s="119" t="str">
        <f t="shared" si="22"/>
        <v>korte baan;100;vrije slag;mannen</v>
      </c>
      <c r="D339" s="119" t="str">
        <f t="shared" si="20"/>
        <v>korte baan;100;vrije slag;mannen0,000683796296296296</v>
      </c>
      <c r="E339" s="119" t="str">
        <f t="shared" si="23"/>
        <v>korte baan;100;vrije slag;mannen;oud0,000683796296296296</v>
      </c>
      <c r="F339" s="36" t="s">
        <v>8</v>
      </c>
      <c r="G339" s="113" t="s">
        <v>57</v>
      </c>
      <c r="H339" s="57">
        <v>100</v>
      </c>
      <c r="I339" s="36" t="s">
        <v>12</v>
      </c>
      <c r="J339" s="57" t="s">
        <v>450</v>
      </c>
      <c r="K339" s="57">
        <v>2006</v>
      </c>
      <c r="L339" s="114" t="s">
        <v>48</v>
      </c>
      <c r="M339" s="109">
        <v>6.8379629629629639E-4</v>
      </c>
      <c r="N339" s="43" t="s">
        <v>21</v>
      </c>
      <c r="O339" s="113">
        <v>43807</v>
      </c>
      <c r="P339" s="43" t="s">
        <v>452</v>
      </c>
      <c r="Q339" s="57" t="s">
        <v>53</v>
      </c>
    </row>
    <row r="340" spans="1:17" x14ac:dyDescent="0.55000000000000004">
      <c r="A340" s="117" t="str">
        <f>VLOOKUP(B340,verwijzingen!$A$5:$B$152,2,FALSE)&amp;L340</f>
        <v>kbhvr40013 jaar</v>
      </c>
      <c r="B340" s="119" t="str">
        <f t="shared" si="21"/>
        <v>korte baan;400;vrije slag;mannen;record</v>
      </c>
      <c r="C340" s="119" t="str">
        <f t="shared" si="22"/>
        <v>korte baan;400;vrije slag;mannen</v>
      </c>
      <c r="D340" s="119" t="str">
        <f t="shared" si="20"/>
        <v>korte baan;400;vrije slag;mannen0,00319467592592593</v>
      </c>
      <c r="E340" s="119" t="str">
        <f t="shared" si="23"/>
        <v>korte baan;400;vrije slag;mannen;record0,00319467592592593</v>
      </c>
      <c r="F340" s="36" t="s">
        <v>8</v>
      </c>
      <c r="G340" s="113" t="s">
        <v>57</v>
      </c>
      <c r="H340" s="57">
        <v>400</v>
      </c>
      <c r="I340" s="36" t="s">
        <v>12</v>
      </c>
      <c r="J340" s="57" t="s">
        <v>450</v>
      </c>
      <c r="K340" s="57">
        <v>2006</v>
      </c>
      <c r="L340" s="114" t="s">
        <v>48</v>
      </c>
      <c r="M340" s="109">
        <v>3.1946759259259259E-3</v>
      </c>
      <c r="N340" s="43" t="s">
        <v>21</v>
      </c>
      <c r="O340" s="113">
        <v>43807</v>
      </c>
      <c r="P340" s="43" t="s">
        <v>452</v>
      </c>
      <c r="Q340" s="57" t="s">
        <v>38</v>
      </c>
    </row>
    <row r="341" spans="1:17" x14ac:dyDescent="0.55000000000000004">
      <c r="A341" s="117" t="str">
        <f>VLOOKUP(B341,verwijzingen!$A$5:$B$152,2,FALSE)&amp;L341</f>
        <v>kbhsc20013 jaar</v>
      </c>
      <c r="B341" s="119" t="str">
        <f t="shared" si="21"/>
        <v>korte baan;200;schoolslag;mannen;record</v>
      </c>
      <c r="C341" s="119" t="str">
        <f t="shared" si="22"/>
        <v>korte baan;200;schoolslag;mannen</v>
      </c>
      <c r="D341" s="119" t="str">
        <f t="shared" si="20"/>
        <v>korte baan;200;schoolslag;mannen0,00206284722222222</v>
      </c>
      <c r="E341" s="119" t="str">
        <f t="shared" si="23"/>
        <v>korte baan;200;schoolslag;mannen;record0,00206284722222222</v>
      </c>
      <c r="F341" s="36" t="s">
        <v>8</v>
      </c>
      <c r="G341" s="113" t="s">
        <v>57</v>
      </c>
      <c r="H341" s="57">
        <v>200</v>
      </c>
      <c r="I341" s="36" t="s">
        <v>14</v>
      </c>
      <c r="J341" s="57" t="s">
        <v>450</v>
      </c>
      <c r="K341" s="57">
        <v>2006</v>
      </c>
      <c r="L341" s="114" t="s">
        <v>48</v>
      </c>
      <c r="M341" s="109">
        <v>2.0628472222222224E-3</v>
      </c>
      <c r="N341" s="43" t="s">
        <v>21</v>
      </c>
      <c r="O341" s="113">
        <v>43807</v>
      </c>
      <c r="P341" s="43" t="s">
        <v>452</v>
      </c>
      <c r="Q341" s="57" t="s">
        <v>38</v>
      </c>
    </row>
    <row r="342" spans="1:17" hidden="1" x14ac:dyDescent="0.55000000000000004">
      <c r="A342" s="117" t="e">
        <f>VLOOKUP(B342,verwijzingen!$A$5:$B$123,2,FALSE)&amp;L342</f>
        <v>#N/A</v>
      </c>
      <c r="B342" s="119" t="str">
        <f t="shared" si="21"/>
        <v>korte baan;50;vlinderslag;mannen;oud</v>
      </c>
      <c r="C342" s="119" t="str">
        <f t="shared" si="22"/>
        <v>korte baan;50;vlinderslag;mannen</v>
      </c>
      <c r="D342" s="119" t="str">
        <f t="shared" si="20"/>
        <v>korte baan;50;vlinderslag;mannen0,000349305555555556</v>
      </c>
      <c r="E342" s="119" t="str">
        <f t="shared" si="23"/>
        <v>korte baan;50;vlinderslag;mannen;oud0,000349305555555556</v>
      </c>
      <c r="F342" s="36" t="s">
        <v>8</v>
      </c>
      <c r="G342" s="113" t="s">
        <v>57</v>
      </c>
      <c r="H342" s="57">
        <v>50</v>
      </c>
      <c r="I342" s="36" t="s">
        <v>15</v>
      </c>
      <c r="J342" s="57" t="s">
        <v>450</v>
      </c>
      <c r="K342" s="57">
        <v>2006</v>
      </c>
      <c r="L342" s="114" t="s">
        <v>48</v>
      </c>
      <c r="M342" s="109">
        <v>3.4930555555555556E-4</v>
      </c>
      <c r="N342" s="43" t="s">
        <v>21</v>
      </c>
      <c r="O342" s="113">
        <v>43807</v>
      </c>
      <c r="P342" s="43" t="s">
        <v>452</v>
      </c>
      <c r="Q342" s="57" t="s">
        <v>53</v>
      </c>
    </row>
    <row r="343" spans="1:17" hidden="1" x14ac:dyDescent="0.55000000000000004">
      <c r="A343" s="117" t="e">
        <f>VLOOKUP(B343,verwijzingen!$A$5:$B$123,2,FALSE)&amp;L343</f>
        <v>#N/A</v>
      </c>
      <c r="B343" s="119" t="str">
        <f t="shared" si="21"/>
        <v>korte baan;100;vlinderslag;mannen;oud</v>
      </c>
      <c r="C343" s="119" t="str">
        <f t="shared" si="22"/>
        <v>korte baan;100;vlinderslag;mannen</v>
      </c>
      <c r="D343" s="119" t="str">
        <f t="shared" si="20"/>
        <v>korte baan;100;vlinderslag;mannen0,000778472222222222</v>
      </c>
      <c r="E343" s="119" t="str">
        <f t="shared" si="23"/>
        <v>korte baan;100;vlinderslag;mannen;oud0,000778472222222222</v>
      </c>
      <c r="F343" s="36" t="s">
        <v>8</v>
      </c>
      <c r="G343" s="113" t="s">
        <v>57</v>
      </c>
      <c r="H343" s="57">
        <v>100</v>
      </c>
      <c r="I343" s="36" t="s">
        <v>15</v>
      </c>
      <c r="J343" s="57" t="s">
        <v>450</v>
      </c>
      <c r="K343" s="57">
        <v>2006</v>
      </c>
      <c r="L343" s="114" t="s">
        <v>48</v>
      </c>
      <c r="M343" s="109">
        <v>7.7847222222222217E-4</v>
      </c>
      <c r="N343" s="43" t="s">
        <v>21</v>
      </c>
      <c r="O343" s="113">
        <v>43807</v>
      </c>
      <c r="P343" s="43" t="s">
        <v>452</v>
      </c>
      <c r="Q343" s="57" t="s">
        <v>53</v>
      </c>
    </row>
    <row r="344" spans="1:17" x14ac:dyDescent="0.55000000000000004">
      <c r="A344" s="117" t="str">
        <f>VLOOKUP(B344,verwijzingen!$A$5:$B$152,2,FALSE)&amp;L344</f>
        <v>kbhwi20013 jaar</v>
      </c>
      <c r="B344" s="119" t="str">
        <f t="shared" si="21"/>
        <v>korte baan;200;wisselslag;mannen;record</v>
      </c>
      <c r="C344" s="119" t="str">
        <f t="shared" si="22"/>
        <v>korte baan;200;wisselslag;mannen</v>
      </c>
      <c r="D344" s="119" t="str">
        <f t="shared" si="20"/>
        <v>korte baan;200;wisselslag;mannen0,00168993055555556</v>
      </c>
      <c r="E344" s="119" t="str">
        <f t="shared" si="23"/>
        <v>korte baan;200;wisselslag;mannen;record0,00168993055555556</v>
      </c>
      <c r="F344" s="36" t="s">
        <v>8</v>
      </c>
      <c r="G344" s="113" t="s">
        <v>57</v>
      </c>
      <c r="H344" s="57">
        <v>200</v>
      </c>
      <c r="I344" s="36" t="s">
        <v>17</v>
      </c>
      <c r="J344" s="57" t="s">
        <v>450</v>
      </c>
      <c r="K344" s="57">
        <v>2006</v>
      </c>
      <c r="L344" s="114" t="s">
        <v>48</v>
      </c>
      <c r="M344" s="109">
        <v>1.6899305555555556E-3</v>
      </c>
      <c r="N344" s="43" t="s">
        <v>21</v>
      </c>
      <c r="O344" s="113">
        <v>43807</v>
      </c>
      <c r="P344" s="43" t="s">
        <v>452</v>
      </c>
      <c r="Q344" s="57" t="s">
        <v>38</v>
      </c>
    </row>
    <row r="345" spans="1:17" hidden="1" x14ac:dyDescent="0.55000000000000004">
      <c r="A345" s="117" t="e">
        <f>VLOOKUP(B345,verwijzingen!$A$5:$B$123,2,FALSE)&amp;L345</f>
        <v>#N/A</v>
      </c>
      <c r="B345" s="119" t="str">
        <f t="shared" si="21"/>
        <v>korte baan;100;wisselslag;mannen;oud</v>
      </c>
      <c r="C345" s="119" t="str">
        <f t="shared" si="22"/>
        <v>korte baan;100;wisselslag;mannen</v>
      </c>
      <c r="D345" s="119" t="str">
        <f t="shared" si="20"/>
        <v>korte baan;100;wisselslag;mannen0,000793055555555556</v>
      </c>
      <c r="E345" s="119" t="str">
        <f t="shared" si="23"/>
        <v>korte baan;100;wisselslag;mannen;oud0,000793055555555556</v>
      </c>
      <c r="F345" s="36" t="s">
        <v>8</v>
      </c>
      <c r="G345" s="113" t="s">
        <v>57</v>
      </c>
      <c r="H345" s="57">
        <v>100</v>
      </c>
      <c r="I345" s="36" t="s">
        <v>17</v>
      </c>
      <c r="J345" s="57" t="s">
        <v>450</v>
      </c>
      <c r="K345" s="57">
        <v>2006</v>
      </c>
      <c r="L345" s="114" t="s">
        <v>48</v>
      </c>
      <c r="M345" s="109">
        <v>7.9305555555555553E-4</v>
      </c>
      <c r="N345" s="43" t="s">
        <v>21</v>
      </c>
      <c r="O345" s="113">
        <v>43807</v>
      </c>
      <c r="P345" s="43" t="s">
        <v>452</v>
      </c>
      <c r="Q345" s="57" t="s">
        <v>53</v>
      </c>
    </row>
    <row r="346" spans="1:17" x14ac:dyDescent="0.55000000000000004">
      <c r="A346" s="117" t="str">
        <f>VLOOKUP(B346,verwijzingen!$A$5:$B$152,2,FALSE)&amp;L346</f>
        <v>kbhvr20015 jaar</v>
      </c>
      <c r="B346" s="119" t="str">
        <f t="shared" si="21"/>
        <v>korte baan;200;vrije slag;mannen;record</v>
      </c>
      <c r="C346" s="119" t="str">
        <f t="shared" si="22"/>
        <v>korte baan;200;vrije slag;mannen</v>
      </c>
      <c r="D346" s="119" t="str">
        <f t="shared" si="20"/>
        <v>korte baan;200;vrije slag;mannen0,00146527777777778</v>
      </c>
      <c r="E346" s="119" t="str">
        <f t="shared" si="23"/>
        <v>korte baan;200;vrije slag;mannen;record0,00146527777777778</v>
      </c>
      <c r="F346" s="36" t="s">
        <v>8</v>
      </c>
      <c r="G346" s="113" t="s">
        <v>57</v>
      </c>
      <c r="H346" s="57">
        <v>200</v>
      </c>
      <c r="I346" s="36" t="s">
        <v>12</v>
      </c>
      <c r="J346" s="57" t="s">
        <v>450</v>
      </c>
      <c r="K346" s="57">
        <v>2004</v>
      </c>
      <c r="L346" s="114" t="s">
        <v>50</v>
      </c>
      <c r="M346" s="109">
        <v>1.4652777777777778E-3</v>
      </c>
      <c r="N346" s="43" t="s">
        <v>30</v>
      </c>
      <c r="O346" s="113">
        <v>43807</v>
      </c>
      <c r="P346" s="43" t="s">
        <v>452</v>
      </c>
      <c r="Q346" s="57" t="s">
        <v>38</v>
      </c>
    </row>
    <row r="347" spans="1:17" hidden="1" x14ac:dyDescent="0.55000000000000004">
      <c r="A347" s="117" t="e">
        <f>VLOOKUP(B347,verwijzingen!$A$5:$B$152,2,FALSE)&amp;L347</f>
        <v>#N/A</v>
      </c>
      <c r="B347" s="119" t="str">
        <f t="shared" si="21"/>
        <v>korte baan;50;rugslag;mannen;oud</v>
      </c>
      <c r="C347" s="119" t="str">
        <f t="shared" si="22"/>
        <v>korte baan;50;rugslag;mannen</v>
      </c>
      <c r="D347" s="119" t="str">
        <f t="shared" si="20"/>
        <v>korte baan;50;rugslag;mannen0,000340393518518519</v>
      </c>
      <c r="E347" s="119" t="str">
        <f t="shared" si="23"/>
        <v>korte baan;50;rugslag;mannen;oud0,000340393518518519</v>
      </c>
      <c r="F347" s="36" t="s">
        <v>8</v>
      </c>
      <c r="G347" s="113" t="s">
        <v>57</v>
      </c>
      <c r="H347" s="57">
        <v>50</v>
      </c>
      <c r="I347" s="36" t="s">
        <v>13</v>
      </c>
      <c r="J347" s="57" t="s">
        <v>450</v>
      </c>
      <c r="K347" s="57">
        <v>2004</v>
      </c>
      <c r="L347" s="114" t="s">
        <v>50</v>
      </c>
      <c r="M347" s="109">
        <v>3.4039351851851852E-4</v>
      </c>
      <c r="N347" s="43" t="s">
        <v>30</v>
      </c>
      <c r="O347" s="113">
        <v>43807</v>
      </c>
      <c r="P347" s="43" t="s">
        <v>452</v>
      </c>
      <c r="Q347" s="57" t="s">
        <v>53</v>
      </c>
    </row>
    <row r="348" spans="1:17" x14ac:dyDescent="0.55000000000000004">
      <c r="A348" s="117" t="str">
        <f>VLOOKUP(B348,verwijzingen!$A$5:$B$152,2,FALSE)&amp;L348</f>
        <v>kbhru20015 jaar</v>
      </c>
      <c r="B348" s="119" t="str">
        <f t="shared" si="21"/>
        <v>korte baan;200;rugslag;mannen;record</v>
      </c>
      <c r="C348" s="119" t="str">
        <f t="shared" si="22"/>
        <v>korte baan;200;rugslag;mannen</v>
      </c>
      <c r="D348" s="119" t="str">
        <f t="shared" si="20"/>
        <v>korte baan;200;rugslag;mannen0,00155185185185185</v>
      </c>
      <c r="E348" s="119" t="str">
        <f t="shared" si="23"/>
        <v>korte baan;200;rugslag;mannen;record0,00155185185185185</v>
      </c>
      <c r="F348" s="36" t="s">
        <v>8</v>
      </c>
      <c r="G348" s="113" t="s">
        <v>57</v>
      </c>
      <c r="H348" s="57">
        <v>200</v>
      </c>
      <c r="I348" s="36" t="s">
        <v>13</v>
      </c>
      <c r="J348" s="57" t="s">
        <v>450</v>
      </c>
      <c r="K348" s="57">
        <v>2004</v>
      </c>
      <c r="L348" s="114" t="s">
        <v>50</v>
      </c>
      <c r="M348" s="109">
        <v>1.5518518518518518E-3</v>
      </c>
      <c r="N348" s="43" t="s">
        <v>30</v>
      </c>
      <c r="O348" s="113">
        <v>43807</v>
      </c>
      <c r="P348" s="43" t="s">
        <v>452</v>
      </c>
      <c r="Q348" s="57" t="s">
        <v>38</v>
      </c>
    </row>
    <row r="349" spans="1:17" hidden="1" x14ac:dyDescent="0.55000000000000004">
      <c r="A349" s="117" t="e">
        <f>VLOOKUP(B349,verwijzingen!$A$5:$B$123,2,FALSE)&amp;L349</f>
        <v>#N/A</v>
      </c>
      <c r="B349" s="119" t="str">
        <f t="shared" si="21"/>
        <v>korte baan;100;vlinderslag;mannen;oud</v>
      </c>
      <c r="C349" s="119" t="str">
        <f t="shared" si="22"/>
        <v>korte baan;100;vlinderslag;mannen</v>
      </c>
      <c r="D349" s="119" t="str">
        <f t="shared" si="20"/>
        <v>korte baan;100;vlinderslag;mannen0,000725231481481482</v>
      </c>
      <c r="E349" s="119" t="str">
        <f t="shared" si="23"/>
        <v>korte baan;100;vlinderslag;mannen;oud0,000725231481481482</v>
      </c>
      <c r="F349" s="36" t="s">
        <v>8</v>
      </c>
      <c r="G349" s="113" t="s">
        <v>57</v>
      </c>
      <c r="H349" s="57">
        <v>100</v>
      </c>
      <c r="I349" s="36" t="s">
        <v>15</v>
      </c>
      <c r="J349" s="57" t="s">
        <v>450</v>
      </c>
      <c r="K349" s="57">
        <v>2004</v>
      </c>
      <c r="L349" s="114" t="s">
        <v>50</v>
      </c>
      <c r="M349" s="109">
        <v>7.2523148148148154E-4</v>
      </c>
      <c r="N349" s="43" t="s">
        <v>30</v>
      </c>
      <c r="O349" s="113">
        <v>43807</v>
      </c>
      <c r="P349" s="43" t="s">
        <v>452</v>
      </c>
      <c r="Q349" s="57" t="s">
        <v>53</v>
      </c>
    </row>
    <row r="350" spans="1:17" x14ac:dyDescent="0.55000000000000004">
      <c r="A350" s="117" t="str">
        <f>VLOOKUP(B350,verwijzingen!$A$5:$B$152,2,FALSE)&amp;L350</f>
        <v>kbhwi20015 jaar</v>
      </c>
      <c r="B350" s="119" t="str">
        <f t="shared" si="21"/>
        <v>korte baan;200;wisselslag;mannen;record</v>
      </c>
      <c r="C350" s="119" t="str">
        <f t="shared" si="22"/>
        <v>korte baan;200;wisselslag;mannen</v>
      </c>
      <c r="D350" s="119" t="str">
        <f t="shared" si="20"/>
        <v>korte baan;200;wisselslag;mannen0,00159074074074074</v>
      </c>
      <c r="E350" s="119" t="str">
        <f t="shared" si="23"/>
        <v>korte baan;200;wisselslag;mannen;record0,00159074074074074</v>
      </c>
      <c r="F350" s="36" t="s">
        <v>8</v>
      </c>
      <c r="G350" s="113" t="s">
        <v>57</v>
      </c>
      <c r="H350" s="57">
        <v>200</v>
      </c>
      <c r="I350" s="36" t="s">
        <v>17</v>
      </c>
      <c r="J350" s="57" t="s">
        <v>450</v>
      </c>
      <c r="K350" s="57">
        <v>2004</v>
      </c>
      <c r="L350" s="114" t="s">
        <v>50</v>
      </c>
      <c r="M350" s="109">
        <v>1.5907407407407407E-3</v>
      </c>
      <c r="N350" s="43" t="s">
        <v>30</v>
      </c>
      <c r="O350" s="113">
        <v>43807</v>
      </c>
      <c r="P350" s="43" t="s">
        <v>452</v>
      </c>
      <c r="Q350" s="57" t="s">
        <v>38</v>
      </c>
    </row>
    <row r="351" spans="1:17" x14ac:dyDescent="0.55000000000000004">
      <c r="A351" s="117" t="str">
        <f>VLOOKUP(B351,verwijzingen!$A$5:$B$152,2,FALSE)&amp;L351</f>
        <v>kbhvr80012 jaar</v>
      </c>
      <c r="B351" s="119" t="str">
        <f t="shared" si="21"/>
        <v>korte baan;800;vrije slag;mannen;record</v>
      </c>
      <c r="C351" s="119" t="str">
        <f t="shared" si="22"/>
        <v>korte baan;800;vrije slag;mannen</v>
      </c>
      <c r="D351" s="119" t="str">
        <f t="shared" si="20"/>
        <v>korte baan;800;vrije slag;mannen0,00734837962962963</v>
      </c>
      <c r="E351" s="119" t="str">
        <f t="shared" si="23"/>
        <v>korte baan;800;vrije slag;mannen;record0,00734837962962963</v>
      </c>
      <c r="F351" s="36" t="s">
        <v>8</v>
      </c>
      <c r="G351" s="113" t="s">
        <v>57</v>
      </c>
      <c r="H351" s="57">
        <v>800</v>
      </c>
      <c r="I351" s="36" t="s">
        <v>12</v>
      </c>
      <c r="J351" s="57" t="s">
        <v>450</v>
      </c>
      <c r="K351" s="57">
        <v>2007</v>
      </c>
      <c r="L351" s="114" t="s">
        <v>47</v>
      </c>
      <c r="M351" s="109">
        <v>7.3483796296296292E-3</v>
      </c>
      <c r="N351" s="43" t="s">
        <v>22</v>
      </c>
      <c r="O351" s="113">
        <v>43807</v>
      </c>
      <c r="P351" s="43" t="s">
        <v>449</v>
      </c>
      <c r="Q351" s="57" t="s">
        <v>38</v>
      </c>
    </row>
    <row r="352" spans="1:17" hidden="1" x14ac:dyDescent="0.55000000000000004">
      <c r="A352" s="117" t="e">
        <f>VLOOKUP(B352,verwijzingen!$A$5:$B$152,2,FALSE)&amp;L352</f>
        <v>#N/A</v>
      </c>
      <c r="B352" s="119" t="str">
        <f t="shared" si="21"/>
        <v>korte baan;50;rugslag;mannen;oud</v>
      </c>
      <c r="C352" s="119" t="str">
        <f t="shared" si="22"/>
        <v>korte baan;50;rugslag;mannen</v>
      </c>
      <c r="D352" s="119" t="str">
        <f t="shared" si="20"/>
        <v>korte baan;50;rugslag;mannen0,000421412037037037</v>
      </c>
      <c r="E352" s="119" t="str">
        <f t="shared" si="23"/>
        <v>korte baan;50;rugslag;mannen;oud0,000421412037037037</v>
      </c>
      <c r="F352" s="36" t="s">
        <v>8</v>
      </c>
      <c r="G352" s="113" t="s">
        <v>57</v>
      </c>
      <c r="H352" s="57">
        <v>50</v>
      </c>
      <c r="I352" s="36" t="s">
        <v>13</v>
      </c>
      <c r="J352" s="57" t="s">
        <v>450</v>
      </c>
      <c r="K352" s="57">
        <v>2007</v>
      </c>
      <c r="L352" s="114" t="s">
        <v>47</v>
      </c>
      <c r="M352" s="109">
        <v>4.2141203703703698E-4</v>
      </c>
      <c r="N352" s="43" t="s">
        <v>22</v>
      </c>
      <c r="O352" s="113">
        <v>43807</v>
      </c>
      <c r="P352" s="43" t="s">
        <v>449</v>
      </c>
      <c r="Q352" s="57" t="s">
        <v>53</v>
      </c>
    </row>
    <row r="353" spans="1:17" hidden="1" x14ac:dyDescent="0.55000000000000004">
      <c r="A353" s="117" t="e">
        <f>VLOOKUP(B353,verwijzingen!$A$5:$B$123,2,FALSE)&amp;L353</f>
        <v>#N/A</v>
      </c>
      <c r="B353" s="119" t="str">
        <f t="shared" si="21"/>
        <v>korte baan;50;schoolslag;mannen;oud</v>
      </c>
      <c r="C353" s="119" t="str">
        <f t="shared" si="22"/>
        <v>korte baan;50;schoolslag;mannen</v>
      </c>
      <c r="D353" s="119" t="str">
        <f t="shared" si="20"/>
        <v>korte baan;50;schoolslag;mannen0,000541782407407407</v>
      </c>
      <c r="E353" s="119" t="str">
        <f t="shared" si="23"/>
        <v>korte baan;50;schoolslag;mannen;oud0,000541782407407407</v>
      </c>
      <c r="F353" s="36" t="s">
        <v>8</v>
      </c>
      <c r="G353" s="113" t="s">
        <v>57</v>
      </c>
      <c r="H353" s="57">
        <v>50</v>
      </c>
      <c r="I353" s="36" t="s">
        <v>14</v>
      </c>
      <c r="J353" s="57" t="s">
        <v>450</v>
      </c>
      <c r="K353" s="57">
        <v>2007</v>
      </c>
      <c r="L353" s="114" t="s">
        <v>47</v>
      </c>
      <c r="M353" s="109">
        <v>5.4178240740740738E-4</v>
      </c>
      <c r="N353" s="43" t="s">
        <v>22</v>
      </c>
      <c r="O353" s="113">
        <v>43807</v>
      </c>
      <c r="P353" s="43" t="s">
        <v>449</v>
      </c>
      <c r="Q353" s="57" t="s">
        <v>53</v>
      </c>
    </row>
    <row r="354" spans="1:17" hidden="1" x14ac:dyDescent="0.55000000000000004">
      <c r="A354" s="117" t="e">
        <f>VLOOKUP(B354,verwijzingen!$A$5:$B$152,2,FALSE)&amp;L354</f>
        <v>#N/A</v>
      </c>
      <c r="B354" s="119" t="str">
        <f t="shared" si="21"/>
        <v>korte baan;100;schoolslag;mannen;oud</v>
      </c>
      <c r="C354" s="119" t="str">
        <f t="shared" si="22"/>
        <v>korte baan;100;schoolslag;mannen</v>
      </c>
      <c r="D354" s="119" t="str">
        <f t="shared" si="20"/>
        <v>korte baan;100;schoolslag;mannen0,00111898148148148</v>
      </c>
      <c r="E354" s="119" t="str">
        <f t="shared" si="23"/>
        <v>korte baan;100;schoolslag;mannen;oud0,00111898148148148</v>
      </c>
      <c r="F354" s="36" t="s">
        <v>8</v>
      </c>
      <c r="G354" s="113" t="s">
        <v>57</v>
      </c>
      <c r="H354" s="57">
        <v>100</v>
      </c>
      <c r="I354" s="36" t="s">
        <v>14</v>
      </c>
      <c r="J354" s="57" t="s">
        <v>450</v>
      </c>
      <c r="K354" s="57">
        <v>2007</v>
      </c>
      <c r="L354" s="114" t="s">
        <v>47</v>
      </c>
      <c r="M354" s="109">
        <v>1.1189814814814814E-3</v>
      </c>
      <c r="N354" s="43" t="s">
        <v>22</v>
      </c>
      <c r="O354" s="113">
        <v>43807</v>
      </c>
      <c r="P354" s="43" t="s">
        <v>449</v>
      </c>
      <c r="Q354" s="57" t="s">
        <v>53</v>
      </c>
    </row>
    <row r="355" spans="1:17" hidden="1" x14ac:dyDescent="0.55000000000000004">
      <c r="A355" s="117" t="e">
        <f>VLOOKUP(B355,verwijzingen!$A$5:$B$152,2,FALSE)&amp;L355</f>
        <v>#N/A</v>
      </c>
      <c r="B355" s="119" t="str">
        <f t="shared" si="21"/>
        <v>korte baan;800;vrije slag;mannen;oud</v>
      </c>
      <c r="C355" s="119" t="str">
        <f t="shared" si="22"/>
        <v>korte baan;800;vrije slag;mannen</v>
      </c>
      <c r="D355" s="119" t="str">
        <f t="shared" si="20"/>
        <v>korte baan;800;vrije slag;mannen0,00680162037037037</v>
      </c>
      <c r="E355" s="119" t="str">
        <f t="shared" si="23"/>
        <v>korte baan;800;vrije slag;mannen;oud0,00680162037037037</v>
      </c>
      <c r="F355" s="36" t="s">
        <v>8</v>
      </c>
      <c r="G355" s="113" t="s">
        <v>57</v>
      </c>
      <c r="H355" s="57">
        <v>800</v>
      </c>
      <c r="I355" s="36" t="s">
        <v>12</v>
      </c>
      <c r="J355" s="57" t="s">
        <v>450</v>
      </c>
      <c r="K355" s="57">
        <v>2003</v>
      </c>
      <c r="L355" s="114" t="s">
        <v>51</v>
      </c>
      <c r="M355" s="109">
        <v>6.8016203703703702E-3</v>
      </c>
      <c r="N355" s="43" t="s">
        <v>20</v>
      </c>
      <c r="O355" s="113">
        <v>43807</v>
      </c>
      <c r="P355" s="43" t="s">
        <v>449</v>
      </c>
      <c r="Q355" s="57" t="s">
        <v>53</v>
      </c>
    </row>
    <row r="356" spans="1:17" hidden="1" x14ac:dyDescent="0.55000000000000004">
      <c r="A356" s="117" t="e">
        <f>VLOOKUP(B356,verwijzingen!$A$5:$B$152,2,FALSE)&amp;L356</f>
        <v>#N/A</v>
      </c>
      <c r="B356" s="119" t="str">
        <f t="shared" si="21"/>
        <v>korte baan;1500;vrije slag;mannen;oud</v>
      </c>
      <c r="C356" s="119" t="str">
        <f t="shared" si="22"/>
        <v>korte baan;1500;vrije slag;mannen</v>
      </c>
      <c r="D356" s="119" t="str">
        <f t="shared" si="20"/>
        <v>korte baan;1500;vrije slag;mannen0,012859837962963</v>
      </c>
      <c r="E356" s="119" t="str">
        <f t="shared" si="23"/>
        <v>korte baan;1500;vrije slag;mannen;oud0,012859837962963</v>
      </c>
      <c r="F356" s="36" t="s">
        <v>8</v>
      </c>
      <c r="G356" s="113" t="s">
        <v>57</v>
      </c>
      <c r="H356" s="57">
        <v>1500</v>
      </c>
      <c r="I356" s="36" t="s">
        <v>12</v>
      </c>
      <c r="J356" s="57" t="s">
        <v>450</v>
      </c>
      <c r="K356" s="57">
        <v>2003</v>
      </c>
      <c r="L356" s="114" t="s">
        <v>51</v>
      </c>
      <c r="M356" s="109">
        <v>1.2859837962962964E-2</v>
      </c>
      <c r="N356" s="43" t="s">
        <v>20</v>
      </c>
      <c r="O356" s="113">
        <v>43807</v>
      </c>
      <c r="P356" s="43" t="s">
        <v>449</v>
      </c>
      <c r="Q356" s="57" t="s">
        <v>53</v>
      </c>
    </row>
    <row r="357" spans="1:17" x14ac:dyDescent="0.55000000000000004">
      <c r="A357" s="117" t="str">
        <f>VLOOKUP(B357,verwijzingen!$A$5:$B$152,2,FALSE)&amp;L357</f>
        <v>kbhvr800&gt;= 18 jaar</v>
      </c>
      <c r="B357" s="119" t="str">
        <f t="shared" si="21"/>
        <v>korte baan;800;vrije slag;mannen;record</v>
      </c>
      <c r="C357" s="119" t="str">
        <f t="shared" si="22"/>
        <v>korte baan;800;vrije slag;mannen</v>
      </c>
      <c r="D357" s="119" t="str">
        <f t="shared" si="20"/>
        <v>korte baan;800;vrije slag;mannen0,00733703703703704</v>
      </c>
      <c r="E357" s="119" t="str">
        <f t="shared" si="23"/>
        <v>korte baan;800;vrije slag;mannen;record0,00733703703703704</v>
      </c>
      <c r="F357" s="36" t="s">
        <v>8</v>
      </c>
      <c r="G357" s="113" t="s">
        <v>57</v>
      </c>
      <c r="H357" s="57">
        <v>800</v>
      </c>
      <c r="I357" s="36" t="s">
        <v>12</v>
      </c>
      <c r="J357" s="57" t="s">
        <v>450</v>
      </c>
      <c r="K357" s="57">
        <v>1999</v>
      </c>
      <c r="L357" s="114" t="s">
        <v>251</v>
      </c>
      <c r="M357" s="109">
        <v>7.3370370370370369E-3</v>
      </c>
      <c r="N357" s="43" t="s">
        <v>27</v>
      </c>
      <c r="O357" s="113">
        <v>43807</v>
      </c>
      <c r="P357" s="43" t="s">
        <v>449</v>
      </c>
      <c r="Q357" s="57" t="s">
        <v>38</v>
      </c>
    </row>
    <row r="358" spans="1:17" x14ac:dyDescent="0.55000000000000004">
      <c r="A358" s="117" t="str">
        <f>VLOOKUP(B358,verwijzingen!$A$5:$B$152,2,FALSE)&amp;L358</f>
        <v>kbhvr1500&gt;= 18 jaar</v>
      </c>
      <c r="B358" s="119" t="str">
        <f t="shared" si="21"/>
        <v>korte baan;1500;vrije slag;mannen;record</v>
      </c>
      <c r="C358" s="119" t="str">
        <f t="shared" si="22"/>
        <v>korte baan;1500;vrije slag;mannen</v>
      </c>
      <c r="D358" s="119" t="str">
        <f t="shared" si="20"/>
        <v>korte baan;1500;vrije slag;mannen0,0139502314814815</v>
      </c>
      <c r="E358" s="119" t="str">
        <f t="shared" si="23"/>
        <v>korte baan;1500;vrije slag;mannen;record0,0139502314814815</v>
      </c>
      <c r="F358" s="36" t="s">
        <v>8</v>
      </c>
      <c r="G358" s="113" t="s">
        <v>57</v>
      </c>
      <c r="H358" s="57">
        <v>1500</v>
      </c>
      <c r="I358" s="36" t="s">
        <v>12</v>
      </c>
      <c r="J358" s="57" t="s">
        <v>450</v>
      </c>
      <c r="K358" s="57">
        <v>1999</v>
      </c>
      <c r="L358" s="114" t="s">
        <v>251</v>
      </c>
      <c r="M358" s="109">
        <v>1.3950231481481482E-2</v>
      </c>
      <c r="N358" s="43" t="s">
        <v>27</v>
      </c>
      <c r="O358" s="113">
        <v>43807</v>
      </c>
      <c r="P358" s="43" t="s">
        <v>449</v>
      </c>
      <c r="Q358" s="57" t="s">
        <v>38</v>
      </c>
    </row>
    <row r="359" spans="1:17" hidden="1" x14ac:dyDescent="0.55000000000000004">
      <c r="A359" s="117" t="e">
        <f>VLOOKUP(B359,verwijzingen!$A$5:$B$123,2,FALSE)&amp;L359</f>
        <v>#N/A</v>
      </c>
      <c r="B359" s="119" t="str">
        <f t="shared" si="21"/>
        <v>korte baan;100;vlinderslag;vrouwen;oud</v>
      </c>
      <c r="C359" s="119" t="str">
        <f t="shared" si="22"/>
        <v>korte baan;100;vlinderslag;vrouwen</v>
      </c>
      <c r="D359" s="119" t="str">
        <f t="shared" si="20"/>
        <v>korte baan;100;vlinderslag;vrouwen0,000905902777777778</v>
      </c>
      <c r="E359" s="119" t="str">
        <f t="shared" si="23"/>
        <v>korte baan;100;vlinderslag;vrouwen;oud0,000905902777777778</v>
      </c>
      <c r="F359" s="36" t="s">
        <v>8</v>
      </c>
      <c r="G359" s="113" t="s">
        <v>57</v>
      </c>
      <c r="H359" s="57">
        <v>100</v>
      </c>
      <c r="I359" s="36" t="s">
        <v>15</v>
      </c>
      <c r="J359" s="57" t="s">
        <v>451</v>
      </c>
      <c r="K359" s="57">
        <v>2007</v>
      </c>
      <c r="L359" s="114" t="s">
        <v>47</v>
      </c>
      <c r="M359" s="109">
        <v>9.0590277777777772E-4</v>
      </c>
      <c r="N359" s="43" t="s">
        <v>26</v>
      </c>
      <c r="O359" s="113">
        <v>43829</v>
      </c>
      <c r="P359" s="43" t="s">
        <v>453</v>
      </c>
      <c r="Q359" s="57" t="s">
        <v>53</v>
      </c>
    </row>
    <row r="360" spans="1:17" x14ac:dyDescent="0.55000000000000004">
      <c r="A360" s="117" t="str">
        <f>VLOOKUP(B360,verwijzingen!$A$5:$B$152,2,FALSE)&amp;L360</f>
        <v>kbdvl10012 jaar</v>
      </c>
      <c r="B360" s="119" t="str">
        <f t="shared" si="21"/>
        <v>korte baan;100;vlinderslag;vrouwen;record</v>
      </c>
      <c r="C360" s="119" t="str">
        <f t="shared" si="22"/>
        <v>korte baan;100;vlinderslag;vrouwen</v>
      </c>
      <c r="D360" s="119" t="str">
        <f t="shared" si="20"/>
        <v>korte baan;100;vlinderslag;vrouwen0,000877546296296296</v>
      </c>
      <c r="E360" s="119" t="str">
        <f t="shared" si="23"/>
        <v>korte baan;100;vlinderslag;vrouwen;record0,000877546296296296</v>
      </c>
      <c r="F360" s="36" t="s">
        <v>8</v>
      </c>
      <c r="G360" s="113" t="s">
        <v>57</v>
      </c>
      <c r="H360" s="57">
        <v>100</v>
      </c>
      <c r="I360" s="36" t="s">
        <v>15</v>
      </c>
      <c r="J360" s="57" t="s">
        <v>451</v>
      </c>
      <c r="K360" s="57">
        <v>2007</v>
      </c>
      <c r="L360" s="114" t="s">
        <v>47</v>
      </c>
      <c r="M360" s="109">
        <v>8.775462962962963E-4</v>
      </c>
      <c r="N360" s="43" t="s">
        <v>26</v>
      </c>
      <c r="O360" s="113">
        <v>43829</v>
      </c>
      <c r="P360" s="43" t="s">
        <v>453</v>
      </c>
      <c r="Q360" s="57" t="s">
        <v>38</v>
      </c>
    </row>
    <row r="361" spans="1:17" hidden="1" x14ac:dyDescent="0.55000000000000004">
      <c r="A361" s="117" t="e">
        <f>VLOOKUP(B361,verwijzingen!$A$5:$B$123,2,FALSE)&amp;L361</f>
        <v>#N/A</v>
      </c>
      <c r="B361" s="119" t="str">
        <f t="shared" si="21"/>
        <v>korte baan;50;vlinderslag;vrouwen;oud</v>
      </c>
      <c r="C361" s="119" t="str">
        <f t="shared" si="22"/>
        <v>korte baan;50;vlinderslag;vrouwen</v>
      </c>
      <c r="D361" s="119" t="str">
        <f t="shared" si="20"/>
        <v>korte baan;50;vlinderslag;vrouwen0,000388657407407407</v>
      </c>
      <c r="E361" s="119" t="str">
        <f t="shared" si="23"/>
        <v>korte baan;50;vlinderslag;vrouwen;oud0,000388657407407407</v>
      </c>
      <c r="F361" s="36" t="s">
        <v>8</v>
      </c>
      <c r="G361" s="113" t="s">
        <v>57</v>
      </c>
      <c r="H361" s="57">
        <v>50</v>
      </c>
      <c r="I361" s="36" t="s">
        <v>15</v>
      </c>
      <c r="J361" s="57" t="s">
        <v>451</v>
      </c>
      <c r="K361" s="57">
        <v>2007</v>
      </c>
      <c r="L361" s="114" t="s">
        <v>47</v>
      </c>
      <c r="M361" s="109">
        <v>3.8865740740740739E-4</v>
      </c>
      <c r="N361" s="43" t="s">
        <v>26</v>
      </c>
      <c r="O361" s="113">
        <v>43829</v>
      </c>
      <c r="P361" s="43" t="s">
        <v>453</v>
      </c>
      <c r="Q361" s="57" t="s">
        <v>53</v>
      </c>
    </row>
    <row r="362" spans="1:17" x14ac:dyDescent="0.55000000000000004">
      <c r="A362" s="117" t="str">
        <f>VLOOKUP(B362,verwijzingen!$A$5:$B$152,2,FALSE)&amp;L362</f>
        <v>kbdvl5012 jaar</v>
      </c>
      <c r="B362" s="119" t="str">
        <f t="shared" si="21"/>
        <v>korte baan;50;vlinderslag;vrouwen;record</v>
      </c>
      <c r="C362" s="119" t="str">
        <f t="shared" si="22"/>
        <v>korte baan;50;vlinderslag;vrouwen</v>
      </c>
      <c r="D362" s="119" t="str">
        <f t="shared" si="20"/>
        <v>korte baan;50;vlinderslag;vrouwen0,000387962962962963</v>
      </c>
      <c r="E362" s="119" t="str">
        <f t="shared" si="23"/>
        <v>korte baan;50;vlinderslag;vrouwen;record0,000387962962962963</v>
      </c>
      <c r="F362" s="36" t="s">
        <v>8</v>
      </c>
      <c r="G362" s="113" t="s">
        <v>57</v>
      </c>
      <c r="H362" s="57">
        <v>50</v>
      </c>
      <c r="I362" s="36" t="s">
        <v>15</v>
      </c>
      <c r="J362" s="57" t="s">
        <v>451</v>
      </c>
      <c r="K362" s="57">
        <v>2007</v>
      </c>
      <c r="L362" s="114" t="s">
        <v>47</v>
      </c>
      <c r="M362" s="109">
        <v>3.87962962962963E-4</v>
      </c>
      <c r="N362" s="43" t="s">
        <v>26</v>
      </c>
      <c r="O362" s="113">
        <v>43829</v>
      </c>
      <c r="P362" s="43" t="s">
        <v>453</v>
      </c>
      <c r="Q362" s="57" t="s">
        <v>38</v>
      </c>
    </row>
    <row r="363" spans="1:17" x14ac:dyDescent="0.55000000000000004">
      <c r="A363" s="117" t="str">
        <f>VLOOKUP(B363,verwijzingen!$A$5:$B$152,2,FALSE)&amp;L363</f>
        <v>kbdsc5012 jaar</v>
      </c>
      <c r="B363" s="119" t="str">
        <f t="shared" si="21"/>
        <v>korte baan;50;schoolslag;vrouwen;record</v>
      </c>
      <c r="C363" s="119" t="str">
        <f t="shared" si="22"/>
        <v>korte baan;50;schoolslag;vrouwen</v>
      </c>
      <c r="D363" s="119" t="str">
        <f t="shared" si="20"/>
        <v>korte baan;50;schoolslag;vrouwen0,00048587962962963</v>
      </c>
      <c r="E363" s="119" t="str">
        <f t="shared" si="23"/>
        <v>korte baan;50;schoolslag;vrouwen;record0,00048587962962963</v>
      </c>
      <c r="F363" s="36" t="s">
        <v>8</v>
      </c>
      <c r="G363" s="113" t="s">
        <v>57</v>
      </c>
      <c r="H363" s="57">
        <v>50</v>
      </c>
      <c r="I363" s="36" t="s">
        <v>14</v>
      </c>
      <c r="J363" s="57" t="s">
        <v>451</v>
      </c>
      <c r="K363" s="57">
        <v>2007</v>
      </c>
      <c r="L363" s="114" t="s">
        <v>47</v>
      </c>
      <c r="M363" s="109">
        <v>4.8587962962962967E-4</v>
      </c>
      <c r="N363" s="43" t="s">
        <v>26</v>
      </c>
      <c r="O363" s="113">
        <v>43829</v>
      </c>
      <c r="P363" s="43" t="s">
        <v>453</v>
      </c>
      <c r="Q363" s="57" t="s">
        <v>38</v>
      </c>
    </row>
    <row r="364" spans="1:17" x14ac:dyDescent="0.55000000000000004">
      <c r="A364" s="117" t="str">
        <f>VLOOKUP(B364,verwijzingen!$A$5:$B$152,2,FALSE)&amp;L364</f>
        <v>kbdvr5012 jaar</v>
      </c>
      <c r="B364" s="119" t="str">
        <f t="shared" si="21"/>
        <v>korte baan;50;vrije slag;vrouwen;record</v>
      </c>
      <c r="C364" s="119" t="str">
        <f t="shared" si="22"/>
        <v>korte baan;50;vrije slag;vrouwen</v>
      </c>
      <c r="D364" s="119" t="str">
        <f t="shared" si="20"/>
        <v>korte baan;50;vrije slag;vrouwen0,00035775462962963</v>
      </c>
      <c r="E364" s="119" t="str">
        <f t="shared" si="23"/>
        <v>korte baan;50;vrije slag;vrouwen;record0,00035775462962963</v>
      </c>
      <c r="F364" s="36" t="s">
        <v>8</v>
      </c>
      <c r="G364" s="113" t="s">
        <v>57</v>
      </c>
      <c r="H364" s="57">
        <v>50</v>
      </c>
      <c r="I364" s="36" t="s">
        <v>12</v>
      </c>
      <c r="J364" s="57" t="s">
        <v>451</v>
      </c>
      <c r="K364" s="57">
        <v>2007</v>
      </c>
      <c r="L364" s="114" t="s">
        <v>47</v>
      </c>
      <c r="M364" s="109">
        <v>3.5775462962962958E-4</v>
      </c>
      <c r="N364" s="43" t="s">
        <v>26</v>
      </c>
      <c r="O364" s="113">
        <v>43829</v>
      </c>
      <c r="P364" s="43" t="s">
        <v>453</v>
      </c>
      <c r="Q364" s="57" t="s">
        <v>38</v>
      </c>
    </row>
    <row r="365" spans="1:17" hidden="1" x14ac:dyDescent="0.55000000000000004">
      <c r="A365" s="117" t="e">
        <f>VLOOKUP(B365,verwijzingen!$A$5:$B$123,2,FALSE)&amp;L365</f>
        <v>#N/A</v>
      </c>
      <c r="B365" s="119" t="str">
        <f t="shared" si="21"/>
        <v>korte baan;100;vlinderslag;mannen;oud</v>
      </c>
      <c r="C365" s="119" t="str">
        <f t="shared" si="22"/>
        <v>korte baan;100;vlinderslag;mannen</v>
      </c>
      <c r="D365" s="119" t="str">
        <f t="shared" si="20"/>
        <v>korte baan;100;vlinderslag;mannen0,00095162037037037</v>
      </c>
      <c r="E365" s="119" t="str">
        <f t="shared" si="23"/>
        <v>korte baan;100;vlinderslag;mannen;oud0,00095162037037037</v>
      </c>
      <c r="F365" s="36" t="s">
        <v>8</v>
      </c>
      <c r="G365" s="113" t="s">
        <v>57</v>
      </c>
      <c r="H365" s="57">
        <v>100</v>
      </c>
      <c r="I365" s="36" t="s">
        <v>15</v>
      </c>
      <c r="J365" s="57" t="s">
        <v>450</v>
      </c>
      <c r="K365" s="57">
        <v>2007</v>
      </c>
      <c r="L365" s="114" t="s">
        <v>47</v>
      </c>
      <c r="M365" s="109">
        <v>9.5162037037037047E-4</v>
      </c>
      <c r="N365" s="43" t="s">
        <v>22</v>
      </c>
      <c r="O365" s="113">
        <v>43829</v>
      </c>
      <c r="P365" s="43" t="s">
        <v>453</v>
      </c>
      <c r="Q365" s="57" t="s">
        <v>53</v>
      </c>
    </row>
    <row r="366" spans="1:17" hidden="1" x14ac:dyDescent="0.55000000000000004">
      <c r="A366" s="117" t="e">
        <f>VLOOKUP(B366,verwijzingen!$A$5:$B$152,2,FALSE)&amp;L366</f>
        <v>#N/A</v>
      </c>
      <c r="B366" s="119" t="str">
        <f t="shared" si="21"/>
        <v>korte baan;100;vlinderslag;mannen;oud</v>
      </c>
      <c r="C366" s="119" t="str">
        <f t="shared" si="22"/>
        <v>korte baan;100;vlinderslag;mannen</v>
      </c>
      <c r="D366" s="119" t="str">
        <f t="shared" si="20"/>
        <v>korte baan;100;vlinderslag;mannen0,000937384259259259</v>
      </c>
      <c r="E366" s="119" t="str">
        <f t="shared" si="23"/>
        <v>korte baan;100;vlinderslag;mannen;oud0,000937384259259259</v>
      </c>
      <c r="F366" s="36" t="s">
        <v>8</v>
      </c>
      <c r="G366" s="113" t="s">
        <v>57</v>
      </c>
      <c r="H366" s="57">
        <v>100</v>
      </c>
      <c r="I366" s="36" t="s">
        <v>15</v>
      </c>
      <c r="J366" s="57" t="s">
        <v>450</v>
      </c>
      <c r="K366" s="57">
        <v>2007</v>
      </c>
      <c r="L366" s="114" t="s">
        <v>47</v>
      </c>
      <c r="M366" s="109">
        <v>9.3738425925925923E-4</v>
      </c>
      <c r="N366" s="43" t="s">
        <v>22</v>
      </c>
      <c r="O366" s="113">
        <v>43829</v>
      </c>
      <c r="P366" s="43" t="s">
        <v>453</v>
      </c>
      <c r="Q366" s="57" t="s">
        <v>53</v>
      </c>
    </row>
    <row r="367" spans="1:17" hidden="1" x14ac:dyDescent="0.55000000000000004">
      <c r="A367" s="117" t="e">
        <f>VLOOKUP(B367,verwijzingen!$A$5:$B$123,2,FALSE)&amp;L367</f>
        <v>#N/A</v>
      </c>
      <c r="B367" s="119" t="str">
        <f t="shared" si="21"/>
        <v>korte baan;100;rugslag;mannen;oud</v>
      </c>
      <c r="C367" s="119" t="str">
        <f t="shared" si="22"/>
        <v>korte baan;100;rugslag;mannen</v>
      </c>
      <c r="D367" s="119" t="str">
        <f t="shared" si="20"/>
        <v>korte baan;100;rugslag;mannen0,000892824074074074</v>
      </c>
      <c r="E367" s="119" t="str">
        <f t="shared" si="23"/>
        <v>korte baan;100;rugslag;mannen;oud0,000892824074074074</v>
      </c>
      <c r="F367" s="36" t="s">
        <v>8</v>
      </c>
      <c r="G367" s="113" t="s">
        <v>57</v>
      </c>
      <c r="H367" s="57">
        <v>100</v>
      </c>
      <c r="I367" s="36" t="s">
        <v>13</v>
      </c>
      <c r="J367" s="57" t="s">
        <v>450</v>
      </c>
      <c r="K367" s="57">
        <v>2007</v>
      </c>
      <c r="L367" s="114" t="s">
        <v>47</v>
      </c>
      <c r="M367" s="109">
        <v>8.9282407407407409E-4</v>
      </c>
      <c r="N367" s="43" t="s">
        <v>22</v>
      </c>
      <c r="O367" s="113">
        <v>43829</v>
      </c>
      <c r="P367" s="43" t="s">
        <v>453</v>
      </c>
      <c r="Q367" s="57" t="s">
        <v>53</v>
      </c>
    </row>
    <row r="368" spans="1:17" hidden="1" x14ac:dyDescent="0.55000000000000004">
      <c r="A368" s="117" t="e">
        <f>VLOOKUP(B368,verwijzingen!$A$5:$B$152,2,FALSE)&amp;L368</f>
        <v>#N/A</v>
      </c>
      <c r="B368" s="119" t="str">
        <f t="shared" si="21"/>
        <v>korte baan;100;rugslag;mannen;oud</v>
      </c>
      <c r="C368" s="119" t="str">
        <f t="shared" si="22"/>
        <v>korte baan;100;rugslag;mannen</v>
      </c>
      <c r="D368" s="119" t="str">
        <f t="shared" si="20"/>
        <v>korte baan;100;rugslag;mannen0,000870138888888889</v>
      </c>
      <c r="E368" s="119" t="str">
        <f t="shared" si="23"/>
        <v>korte baan;100;rugslag;mannen;oud0,000870138888888889</v>
      </c>
      <c r="F368" s="36" t="s">
        <v>8</v>
      </c>
      <c r="G368" s="113" t="s">
        <v>57</v>
      </c>
      <c r="H368" s="57">
        <v>100</v>
      </c>
      <c r="I368" s="36" t="s">
        <v>13</v>
      </c>
      <c r="J368" s="57" t="s">
        <v>450</v>
      </c>
      <c r="K368" s="57">
        <v>2007</v>
      </c>
      <c r="L368" s="114" t="s">
        <v>47</v>
      </c>
      <c r="M368" s="109">
        <v>8.7013888888888894E-4</v>
      </c>
      <c r="N368" s="43" t="s">
        <v>22</v>
      </c>
      <c r="O368" s="113">
        <v>43829</v>
      </c>
      <c r="P368" s="43" t="s">
        <v>453</v>
      </c>
      <c r="Q368" s="57" t="s">
        <v>53</v>
      </c>
    </row>
    <row r="369" spans="1:17" hidden="1" x14ac:dyDescent="0.55000000000000004">
      <c r="A369" s="117" t="e">
        <f>VLOOKUP(B369,verwijzingen!$A$5:$B$152,2,FALSE)&amp;L369</f>
        <v>#N/A</v>
      </c>
      <c r="B369" s="119" t="str">
        <f t="shared" si="21"/>
        <v>korte baan;50;schoolslag;mannen;oud</v>
      </c>
      <c r="C369" s="119" t="str">
        <f t="shared" si="22"/>
        <v>korte baan;50;schoolslag;mannen</v>
      </c>
      <c r="D369" s="119" t="str">
        <f t="shared" si="20"/>
        <v>korte baan;50;schoolslag;mannen0,000507523148148148</v>
      </c>
      <c r="E369" s="119" t="str">
        <f t="shared" si="23"/>
        <v>korte baan;50;schoolslag;mannen;oud0,000507523148148148</v>
      </c>
      <c r="F369" s="36" t="s">
        <v>8</v>
      </c>
      <c r="G369" s="113" t="s">
        <v>57</v>
      </c>
      <c r="H369" s="57">
        <v>50</v>
      </c>
      <c r="I369" s="36" t="s">
        <v>14</v>
      </c>
      <c r="J369" s="57" t="s">
        <v>450</v>
      </c>
      <c r="K369" s="57">
        <v>2007</v>
      </c>
      <c r="L369" s="114" t="s">
        <v>47</v>
      </c>
      <c r="M369" s="109">
        <v>5.0752314814814811E-4</v>
      </c>
      <c r="N369" s="43" t="s">
        <v>22</v>
      </c>
      <c r="O369" s="113">
        <v>43829</v>
      </c>
      <c r="P369" s="43" t="s">
        <v>453</v>
      </c>
      <c r="Q369" s="57" t="s">
        <v>53</v>
      </c>
    </row>
    <row r="370" spans="1:17" hidden="1" x14ac:dyDescent="0.55000000000000004">
      <c r="A370" s="117" t="e">
        <f>VLOOKUP(B370,verwijzingen!$A$5:$B$123,2,FALSE)&amp;L370</f>
        <v>#N/A</v>
      </c>
      <c r="B370" s="119" t="str">
        <f t="shared" si="21"/>
        <v>korte baan;100;wisselslag;mannen;oud</v>
      </c>
      <c r="C370" s="119" t="str">
        <f t="shared" si="22"/>
        <v>korte baan;100;wisselslag;mannen</v>
      </c>
      <c r="D370" s="119" t="str">
        <f t="shared" si="20"/>
        <v>korte baan;100;wisselslag;mannen0,000936342592592593</v>
      </c>
      <c r="E370" s="119" t="str">
        <f t="shared" si="23"/>
        <v>korte baan;100;wisselslag;mannen;oud0,000936342592592593</v>
      </c>
      <c r="F370" s="36" t="s">
        <v>8</v>
      </c>
      <c r="G370" s="113" t="s">
        <v>57</v>
      </c>
      <c r="H370" s="57">
        <v>100</v>
      </c>
      <c r="I370" s="36" t="s">
        <v>17</v>
      </c>
      <c r="J370" s="57" t="s">
        <v>450</v>
      </c>
      <c r="K370" s="57">
        <v>2007</v>
      </c>
      <c r="L370" s="114" t="s">
        <v>47</v>
      </c>
      <c r="M370" s="109">
        <v>9.3634259259259267E-4</v>
      </c>
      <c r="N370" s="43" t="s">
        <v>22</v>
      </c>
      <c r="O370" s="113">
        <v>43829</v>
      </c>
      <c r="P370" s="43" t="s">
        <v>453</v>
      </c>
      <c r="Q370" s="57" t="s">
        <v>53</v>
      </c>
    </row>
    <row r="371" spans="1:17" hidden="1" x14ac:dyDescent="0.55000000000000004">
      <c r="A371" s="117" t="e">
        <f>VLOOKUP(B371,verwijzingen!$A$5:$B$152,2,FALSE)&amp;L371</f>
        <v>#N/A</v>
      </c>
      <c r="B371" s="119" t="str">
        <f t="shared" si="21"/>
        <v>korte baan;100;wisselslag;mannen;oud</v>
      </c>
      <c r="C371" s="119" t="str">
        <f t="shared" si="22"/>
        <v>korte baan;100;wisselslag;mannen</v>
      </c>
      <c r="D371" s="119" t="str">
        <f t="shared" si="20"/>
        <v>korte baan;100;wisselslag;mannen0,000917824074074074</v>
      </c>
      <c r="E371" s="119" t="str">
        <f t="shared" si="23"/>
        <v>korte baan;100;wisselslag;mannen;oud0,000917824074074074</v>
      </c>
      <c r="F371" s="36" t="s">
        <v>8</v>
      </c>
      <c r="G371" s="113" t="s">
        <v>57</v>
      </c>
      <c r="H371" s="57">
        <v>100</v>
      </c>
      <c r="I371" s="36" t="s">
        <v>17</v>
      </c>
      <c r="J371" s="57" t="s">
        <v>450</v>
      </c>
      <c r="K371" s="57">
        <v>2007</v>
      </c>
      <c r="L371" s="114" t="s">
        <v>47</v>
      </c>
      <c r="M371" s="109">
        <v>9.1782407407407405E-4</v>
      </c>
      <c r="N371" s="43" t="s">
        <v>22</v>
      </c>
      <c r="O371" s="113">
        <v>43829</v>
      </c>
      <c r="P371" s="43" t="s">
        <v>453</v>
      </c>
      <c r="Q371" s="57" t="s">
        <v>53</v>
      </c>
    </row>
    <row r="372" spans="1:17" x14ac:dyDescent="0.55000000000000004">
      <c r="A372" s="117" t="str">
        <f>VLOOKUP(B372,verwijzingen!$A$5:$B$152,2,FALSE)&amp;L372</f>
        <v>kbhvl10013 jaar</v>
      </c>
      <c r="B372" s="119" t="str">
        <f t="shared" si="21"/>
        <v>korte baan;100;vlinderslag;mannen;record</v>
      </c>
      <c r="C372" s="119" t="str">
        <f t="shared" si="22"/>
        <v>korte baan;100;vlinderslag;mannen</v>
      </c>
      <c r="D372" s="119" t="str">
        <f t="shared" si="20"/>
        <v>korte baan;100;vlinderslag;mannen0,000760300925925926</v>
      </c>
      <c r="E372" s="119" t="str">
        <f t="shared" si="23"/>
        <v>korte baan;100;vlinderslag;mannen;record0,000760300925925926</v>
      </c>
      <c r="F372" s="36" t="s">
        <v>8</v>
      </c>
      <c r="G372" s="113" t="s">
        <v>57</v>
      </c>
      <c r="H372" s="57">
        <v>100</v>
      </c>
      <c r="I372" s="36" t="s">
        <v>15</v>
      </c>
      <c r="J372" s="57" t="s">
        <v>450</v>
      </c>
      <c r="K372" s="57">
        <v>2006</v>
      </c>
      <c r="L372" s="114" t="s">
        <v>48</v>
      </c>
      <c r="M372" s="109">
        <v>7.6030092592592599E-4</v>
      </c>
      <c r="N372" s="43" t="s">
        <v>21</v>
      </c>
      <c r="O372" s="113">
        <v>43829</v>
      </c>
      <c r="P372" s="43" t="s">
        <v>453</v>
      </c>
      <c r="Q372" s="57" t="s">
        <v>38</v>
      </c>
    </row>
    <row r="373" spans="1:17" hidden="1" x14ac:dyDescent="0.55000000000000004">
      <c r="A373" s="117" t="e">
        <f>VLOOKUP(B373,verwijzingen!$A$5:$B$123,2,FALSE)&amp;L373</f>
        <v>#N/A</v>
      </c>
      <c r="B373" s="119" t="str">
        <f t="shared" si="21"/>
        <v>korte baan;50;rugslag;mannen;oud</v>
      </c>
      <c r="C373" s="119" t="str">
        <f t="shared" si="22"/>
        <v>korte baan;50;rugslag;mannen</v>
      </c>
      <c r="D373" s="119" t="str">
        <f t="shared" si="20"/>
        <v>korte baan;50;rugslag;mannen0,000355902777777778</v>
      </c>
      <c r="E373" s="119" t="str">
        <f t="shared" si="23"/>
        <v>korte baan;50;rugslag;mannen;oud0,000355902777777778</v>
      </c>
      <c r="F373" s="36" t="s">
        <v>8</v>
      </c>
      <c r="G373" s="113" t="s">
        <v>57</v>
      </c>
      <c r="H373" s="57">
        <v>50</v>
      </c>
      <c r="I373" s="36" t="s">
        <v>13</v>
      </c>
      <c r="J373" s="57" t="s">
        <v>450</v>
      </c>
      <c r="K373" s="57">
        <v>2006</v>
      </c>
      <c r="L373" s="114" t="s">
        <v>48</v>
      </c>
      <c r="M373" s="109">
        <v>3.5590277777777774E-4</v>
      </c>
      <c r="N373" s="43" t="s">
        <v>21</v>
      </c>
      <c r="O373" s="113">
        <v>43829</v>
      </c>
      <c r="P373" s="43" t="s">
        <v>453</v>
      </c>
      <c r="Q373" s="57" t="s">
        <v>53</v>
      </c>
    </row>
    <row r="374" spans="1:17" x14ac:dyDescent="0.55000000000000004">
      <c r="A374" s="117" t="str">
        <f>VLOOKUP(B374,verwijzingen!$A$5:$B$152,2,FALSE)&amp;L374</f>
        <v>kbhru5013 jaar</v>
      </c>
      <c r="B374" s="119" t="str">
        <f t="shared" si="21"/>
        <v>korte baan;50;rugslag;mannen;record</v>
      </c>
      <c r="C374" s="119" t="str">
        <f t="shared" si="22"/>
        <v>korte baan;50;rugslag;mannen</v>
      </c>
      <c r="D374" s="119" t="str">
        <f t="shared" si="20"/>
        <v>korte baan;50;rugslag;mannen0,000355787037037037</v>
      </c>
      <c r="E374" s="119" t="str">
        <f t="shared" si="23"/>
        <v>korte baan;50;rugslag;mannen;record0,000355787037037037</v>
      </c>
      <c r="F374" s="36" t="s">
        <v>8</v>
      </c>
      <c r="G374" s="113" t="s">
        <v>57</v>
      </c>
      <c r="H374" s="57">
        <v>50</v>
      </c>
      <c r="I374" s="36" t="s">
        <v>13</v>
      </c>
      <c r="J374" s="57" t="s">
        <v>450</v>
      </c>
      <c r="K374" s="57">
        <v>2006</v>
      </c>
      <c r="L374" s="114" t="s">
        <v>48</v>
      </c>
      <c r="M374" s="109">
        <v>3.5578703703703705E-4</v>
      </c>
      <c r="N374" s="43" t="s">
        <v>21</v>
      </c>
      <c r="O374" s="113">
        <v>43829</v>
      </c>
      <c r="P374" s="43" t="s">
        <v>453</v>
      </c>
      <c r="Q374" s="57" t="s">
        <v>38</v>
      </c>
    </row>
    <row r="375" spans="1:17" hidden="1" x14ac:dyDescent="0.55000000000000004">
      <c r="A375" s="117" t="e">
        <f>VLOOKUP(B375,verwijzingen!$A$5:$B$123,2,FALSE)&amp;L375</f>
        <v>#N/A</v>
      </c>
      <c r="B375" s="119" t="str">
        <f t="shared" si="21"/>
        <v>korte baan;100;vrije slag;mannen;oud</v>
      </c>
      <c r="C375" s="119" t="str">
        <f t="shared" si="22"/>
        <v>korte baan;100;vrije slag;mannen</v>
      </c>
      <c r="D375" s="119" t="str">
        <f t="shared" si="20"/>
        <v>korte baan;100;vrije slag;mannen0,000678356481481481</v>
      </c>
      <c r="E375" s="119" t="str">
        <f t="shared" si="23"/>
        <v>korte baan;100;vrije slag;mannen;oud0,000678356481481481</v>
      </c>
      <c r="F375" s="36" t="s">
        <v>8</v>
      </c>
      <c r="G375" s="113" t="s">
        <v>57</v>
      </c>
      <c r="H375" s="57">
        <v>100</v>
      </c>
      <c r="I375" s="36" t="s">
        <v>12</v>
      </c>
      <c r="J375" s="57" t="s">
        <v>450</v>
      </c>
      <c r="K375" s="57">
        <v>2006</v>
      </c>
      <c r="L375" s="114" t="s">
        <v>48</v>
      </c>
      <c r="M375" s="109">
        <v>6.783564814814815E-4</v>
      </c>
      <c r="N375" s="43" t="s">
        <v>21</v>
      </c>
      <c r="O375" s="113">
        <v>43829</v>
      </c>
      <c r="P375" s="43" t="s">
        <v>453</v>
      </c>
      <c r="Q375" s="57" t="s">
        <v>53</v>
      </c>
    </row>
    <row r="376" spans="1:17" x14ac:dyDescent="0.55000000000000004">
      <c r="A376" s="117" t="str">
        <f>VLOOKUP(B376,verwijzingen!$A$5:$B$152,2,FALSE)&amp;L376</f>
        <v>kbhvr10013 jaar</v>
      </c>
      <c r="B376" s="119" t="str">
        <f t="shared" si="21"/>
        <v>korte baan;100;vrije slag;mannen;record</v>
      </c>
      <c r="C376" s="119" t="str">
        <f t="shared" si="22"/>
        <v>korte baan;100;vrije slag;mannen</v>
      </c>
      <c r="D376" s="119" t="str">
        <f t="shared" si="20"/>
        <v>korte baan;100;vrije slag;mannen0,000676736111111111</v>
      </c>
      <c r="E376" s="119" t="str">
        <f t="shared" si="23"/>
        <v>korte baan;100;vrije slag;mannen;record0,000676736111111111</v>
      </c>
      <c r="F376" s="36" t="s">
        <v>8</v>
      </c>
      <c r="G376" s="113" t="s">
        <v>57</v>
      </c>
      <c r="H376" s="57">
        <v>100</v>
      </c>
      <c r="I376" s="36" t="s">
        <v>12</v>
      </c>
      <c r="J376" s="57" t="s">
        <v>450</v>
      </c>
      <c r="K376" s="57">
        <v>2006</v>
      </c>
      <c r="L376" s="114" t="s">
        <v>48</v>
      </c>
      <c r="M376" s="109">
        <v>6.7673611111111114E-4</v>
      </c>
      <c r="N376" s="43" t="s">
        <v>21</v>
      </c>
      <c r="O376" s="113">
        <v>43829</v>
      </c>
      <c r="P376" s="43" t="s">
        <v>453</v>
      </c>
      <c r="Q376" s="57" t="s">
        <v>38</v>
      </c>
    </row>
    <row r="377" spans="1:17" x14ac:dyDescent="0.55000000000000004">
      <c r="A377" s="117" t="str">
        <f>VLOOKUP(B377,verwijzingen!$A$5:$B$152,2,FALSE)&amp;L377</f>
        <v>kbhru10013 jaar</v>
      </c>
      <c r="B377" s="119" t="str">
        <f t="shared" si="21"/>
        <v>korte baan;100;rugslag;mannen;record</v>
      </c>
      <c r="C377" s="119" t="str">
        <f t="shared" si="22"/>
        <v>korte baan;100;rugslag;mannen</v>
      </c>
      <c r="D377" s="119" t="str">
        <f t="shared" si="20"/>
        <v>korte baan;100;rugslag;mannen0,000743981481481481</v>
      </c>
      <c r="E377" s="119" t="str">
        <f t="shared" si="23"/>
        <v>korte baan;100;rugslag;mannen;record0,000743981481481481</v>
      </c>
      <c r="F377" s="36" t="s">
        <v>8</v>
      </c>
      <c r="G377" s="113" t="s">
        <v>57</v>
      </c>
      <c r="H377" s="57">
        <v>100</v>
      </c>
      <c r="I377" s="36" t="s">
        <v>13</v>
      </c>
      <c r="J377" s="57" t="s">
        <v>450</v>
      </c>
      <c r="K377" s="57">
        <v>2006</v>
      </c>
      <c r="L377" s="114" t="s">
        <v>48</v>
      </c>
      <c r="M377" s="109">
        <v>7.4398148148148143E-4</v>
      </c>
      <c r="N377" s="43" t="s">
        <v>21</v>
      </c>
      <c r="O377" s="113">
        <v>43829</v>
      </c>
      <c r="P377" s="43" t="s">
        <v>453</v>
      </c>
      <c r="Q377" s="57" t="s">
        <v>38</v>
      </c>
    </row>
    <row r="378" spans="1:17" hidden="1" x14ac:dyDescent="0.55000000000000004">
      <c r="A378" s="117" t="e">
        <f>VLOOKUP(B378,verwijzingen!$A$5:$B$123,2,FALSE)&amp;L378</f>
        <v>#N/A</v>
      </c>
      <c r="B378" s="119" t="str">
        <f t="shared" si="21"/>
        <v>korte baan;50;vlinderslag;mannen;oud</v>
      </c>
      <c r="C378" s="119" t="str">
        <f t="shared" si="22"/>
        <v>korte baan;50;vlinderslag;mannen</v>
      </c>
      <c r="D378" s="119" t="str">
        <f t="shared" si="20"/>
        <v>korte baan;50;vlinderslag;mannen0,000340625</v>
      </c>
      <c r="E378" s="119" t="str">
        <f t="shared" si="23"/>
        <v>korte baan;50;vlinderslag;mannen;oud0,000340625</v>
      </c>
      <c r="F378" s="36" t="s">
        <v>8</v>
      </c>
      <c r="G378" s="113" t="s">
        <v>57</v>
      </c>
      <c r="H378" s="57">
        <v>50</v>
      </c>
      <c r="I378" s="36" t="s">
        <v>15</v>
      </c>
      <c r="J378" s="57" t="s">
        <v>450</v>
      </c>
      <c r="K378" s="57">
        <v>2006</v>
      </c>
      <c r="L378" s="114" t="s">
        <v>48</v>
      </c>
      <c r="M378" s="109">
        <v>3.40625E-4</v>
      </c>
      <c r="N378" s="43" t="s">
        <v>21</v>
      </c>
      <c r="O378" s="113">
        <v>43829</v>
      </c>
      <c r="P378" s="43" t="s">
        <v>453</v>
      </c>
      <c r="Q378" s="57" t="s">
        <v>53</v>
      </c>
    </row>
    <row r="379" spans="1:17" x14ac:dyDescent="0.55000000000000004">
      <c r="A379" s="117" t="str">
        <f>VLOOKUP(B379,verwijzingen!$A$5:$B$152,2,FALSE)&amp;L379</f>
        <v>kbhvl5013 jaar</v>
      </c>
      <c r="B379" s="119" t="str">
        <f t="shared" si="21"/>
        <v>korte baan;50;vlinderslag;mannen;record</v>
      </c>
      <c r="C379" s="119" t="str">
        <f t="shared" si="22"/>
        <v>korte baan;50;vlinderslag;mannen</v>
      </c>
      <c r="D379" s="119" t="str">
        <f t="shared" si="20"/>
        <v>korte baan;50;vlinderslag;mannen0,000339930555555556</v>
      </c>
      <c r="E379" s="119" t="str">
        <f t="shared" si="23"/>
        <v>korte baan;50;vlinderslag;mannen;record0,000339930555555556</v>
      </c>
      <c r="F379" s="36" t="s">
        <v>8</v>
      </c>
      <c r="G379" s="113" t="s">
        <v>57</v>
      </c>
      <c r="H379" s="57">
        <v>50</v>
      </c>
      <c r="I379" s="36" t="s">
        <v>15</v>
      </c>
      <c r="J379" s="57" t="s">
        <v>450</v>
      </c>
      <c r="K379" s="57">
        <v>2006</v>
      </c>
      <c r="L379" s="114" t="s">
        <v>48</v>
      </c>
      <c r="M379" s="109">
        <v>3.3993055555555556E-4</v>
      </c>
      <c r="N379" s="43" t="s">
        <v>21</v>
      </c>
      <c r="O379" s="113">
        <v>43829</v>
      </c>
      <c r="P379" s="43" t="s">
        <v>453</v>
      </c>
      <c r="Q379" s="57" t="s">
        <v>38</v>
      </c>
    </row>
    <row r="380" spans="1:17" hidden="1" x14ac:dyDescent="0.55000000000000004">
      <c r="A380" s="117" t="e">
        <f>VLOOKUP(B380,verwijzingen!$A$5:$B$123,2,FALSE)&amp;L380</f>
        <v>#N/A</v>
      </c>
      <c r="B380" s="119" t="str">
        <f t="shared" si="21"/>
        <v>korte baan;50;schoolslag;mannen;oud</v>
      </c>
      <c r="C380" s="119" t="str">
        <f t="shared" si="22"/>
        <v>korte baan;50;schoolslag;mannen</v>
      </c>
      <c r="D380" s="119" t="str">
        <f t="shared" si="20"/>
        <v>korte baan;50;schoolslag;mannen0,000439467592592593</v>
      </c>
      <c r="E380" s="119" t="str">
        <f t="shared" si="23"/>
        <v>korte baan;50;schoolslag;mannen;oud0,000439467592592593</v>
      </c>
      <c r="F380" s="36" t="s">
        <v>8</v>
      </c>
      <c r="G380" s="113" t="s">
        <v>57</v>
      </c>
      <c r="H380" s="57">
        <v>50</v>
      </c>
      <c r="I380" s="36" t="s">
        <v>14</v>
      </c>
      <c r="J380" s="57" t="s">
        <v>450</v>
      </c>
      <c r="K380" s="57">
        <v>2006</v>
      </c>
      <c r="L380" s="114" t="s">
        <v>48</v>
      </c>
      <c r="M380" s="109">
        <v>4.3946759259259264E-4</v>
      </c>
      <c r="N380" s="43" t="s">
        <v>21</v>
      </c>
      <c r="O380" s="113">
        <v>43829</v>
      </c>
      <c r="P380" s="43" t="s">
        <v>453</v>
      </c>
      <c r="Q380" s="57" t="s">
        <v>53</v>
      </c>
    </row>
    <row r="381" spans="1:17" x14ac:dyDescent="0.55000000000000004">
      <c r="A381" s="117" t="str">
        <f>VLOOKUP(B381,verwijzingen!$A$5:$B$152,2,FALSE)&amp;L381</f>
        <v>kbhsc5013 jaar</v>
      </c>
      <c r="B381" s="119" t="str">
        <f t="shared" si="21"/>
        <v>korte baan;50;schoolslag;mannen;record</v>
      </c>
      <c r="C381" s="119" t="str">
        <f t="shared" si="22"/>
        <v>korte baan;50;schoolslag;mannen</v>
      </c>
      <c r="D381" s="119" t="str">
        <f t="shared" si="20"/>
        <v>korte baan;50;schoolslag;mannen0,00043275462962963</v>
      </c>
      <c r="E381" s="119" t="str">
        <f t="shared" si="23"/>
        <v>korte baan;50;schoolslag;mannen;record0,00043275462962963</v>
      </c>
      <c r="F381" s="36" t="s">
        <v>8</v>
      </c>
      <c r="G381" s="113" t="s">
        <v>57</v>
      </c>
      <c r="H381" s="57">
        <v>50</v>
      </c>
      <c r="I381" s="36" t="s">
        <v>14</v>
      </c>
      <c r="J381" s="57" t="s">
        <v>450</v>
      </c>
      <c r="K381" s="57">
        <v>2006</v>
      </c>
      <c r="L381" s="114" t="s">
        <v>48</v>
      </c>
      <c r="M381" s="109">
        <v>4.3275462962962967E-4</v>
      </c>
      <c r="N381" s="43" t="s">
        <v>21</v>
      </c>
      <c r="O381" s="113">
        <v>43829</v>
      </c>
      <c r="P381" s="43" t="s">
        <v>453</v>
      </c>
      <c r="Q381" s="57" t="s">
        <v>38</v>
      </c>
    </row>
    <row r="382" spans="1:17" x14ac:dyDescent="0.55000000000000004">
      <c r="A382" s="117" t="str">
        <f>VLOOKUP(B382,verwijzingen!$A$5:$B$152,2,FALSE)&amp;L382</f>
        <v>kbhwi10013 jaar</v>
      </c>
      <c r="B382" s="119" t="str">
        <f t="shared" si="21"/>
        <v>korte baan;100;wisselslag;mannen;record</v>
      </c>
      <c r="C382" s="119" t="str">
        <f t="shared" si="22"/>
        <v>korte baan;100;wisselslag;mannen</v>
      </c>
      <c r="D382" s="119" t="str">
        <f t="shared" si="20"/>
        <v>korte baan;100;wisselslag;mannen0,000783912037037037</v>
      </c>
      <c r="E382" s="119" t="str">
        <f t="shared" si="23"/>
        <v>korte baan;100;wisselslag;mannen;record0,000783912037037037</v>
      </c>
      <c r="F382" s="36" t="s">
        <v>8</v>
      </c>
      <c r="G382" s="113" t="s">
        <v>57</v>
      </c>
      <c r="H382" s="57">
        <v>100</v>
      </c>
      <c r="I382" s="36" t="s">
        <v>17</v>
      </c>
      <c r="J382" s="57" t="s">
        <v>450</v>
      </c>
      <c r="K382" s="57">
        <v>2006</v>
      </c>
      <c r="L382" s="114" t="s">
        <v>48</v>
      </c>
      <c r="M382" s="109">
        <v>7.8391203703703706E-4</v>
      </c>
      <c r="N382" s="43" t="s">
        <v>21</v>
      </c>
      <c r="O382" s="113">
        <v>43829</v>
      </c>
      <c r="P382" s="43" t="s">
        <v>453</v>
      </c>
      <c r="Q382" s="57" t="s">
        <v>38</v>
      </c>
    </row>
    <row r="383" spans="1:17" hidden="1" x14ac:dyDescent="0.55000000000000004">
      <c r="A383" s="117" t="e">
        <f>VLOOKUP(B383,verwijzingen!$A$5:$B$123,2,FALSE)&amp;L383</f>
        <v>#N/A</v>
      </c>
      <c r="B383" s="119" t="str">
        <f t="shared" si="21"/>
        <v>korte baan;50;vrije slag;mannen;oud</v>
      </c>
      <c r="C383" s="119" t="str">
        <f t="shared" si="22"/>
        <v>korte baan;50;vrije slag;mannen</v>
      </c>
      <c r="D383" s="119" t="str">
        <f t="shared" si="20"/>
        <v>korte baan;50;vrije slag;mannen0,000311921296296296</v>
      </c>
      <c r="E383" s="119" t="str">
        <f t="shared" si="23"/>
        <v>korte baan;50;vrije slag;mannen;oud0,000311921296296296</v>
      </c>
      <c r="F383" s="36" t="s">
        <v>8</v>
      </c>
      <c r="G383" s="113" t="s">
        <v>57</v>
      </c>
      <c r="H383" s="57">
        <v>50</v>
      </c>
      <c r="I383" s="36" t="s">
        <v>12</v>
      </c>
      <c r="J383" s="57" t="s">
        <v>450</v>
      </c>
      <c r="K383" s="57">
        <v>2006</v>
      </c>
      <c r="L383" s="114" t="s">
        <v>48</v>
      </c>
      <c r="M383" s="109">
        <v>3.1192129629629631E-4</v>
      </c>
      <c r="N383" s="43" t="s">
        <v>21</v>
      </c>
      <c r="O383" s="113">
        <v>43829</v>
      </c>
      <c r="P383" s="43" t="s">
        <v>453</v>
      </c>
      <c r="Q383" s="57" t="s">
        <v>53</v>
      </c>
    </row>
    <row r="384" spans="1:17" x14ac:dyDescent="0.55000000000000004">
      <c r="A384" s="117" t="str">
        <f>VLOOKUP(B384,verwijzingen!$A$5:$B$152,2,FALSE)&amp;L384</f>
        <v>kbhvr5013 jaar</v>
      </c>
      <c r="B384" s="119" t="str">
        <f t="shared" si="21"/>
        <v>korte baan;50;vrije slag;mannen;record</v>
      </c>
      <c r="C384" s="119" t="str">
        <f t="shared" si="22"/>
        <v>korte baan;50;vrije slag;mannen</v>
      </c>
      <c r="D384" s="119" t="str">
        <f t="shared" si="20"/>
        <v>korte baan;50;vrije slag;mannen0,000309837962962963</v>
      </c>
      <c r="E384" s="119" t="str">
        <f t="shared" si="23"/>
        <v>korte baan;50;vrije slag;mannen;record0,000309837962962963</v>
      </c>
      <c r="F384" s="36" t="s">
        <v>8</v>
      </c>
      <c r="G384" s="113" t="s">
        <v>57</v>
      </c>
      <c r="H384" s="57">
        <v>50</v>
      </c>
      <c r="I384" s="36" t="s">
        <v>12</v>
      </c>
      <c r="J384" s="57" t="s">
        <v>450</v>
      </c>
      <c r="K384" s="57">
        <v>2006</v>
      </c>
      <c r="L384" s="114" t="s">
        <v>48</v>
      </c>
      <c r="M384" s="109">
        <v>3.0983796296296299E-4</v>
      </c>
      <c r="N384" s="43" t="s">
        <v>21</v>
      </c>
      <c r="O384" s="113">
        <v>43829</v>
      </c>
      <c r="P384" s="43" t="s">
        <v>453</v>
      </c>
      <c r="Q384" s="57" t="s">
        <v>38</v>
      </c>
    </row>
    <row r="385" spans="1:17" hidden="1" x14ac:dyDescent="0.55000000000000004">
      <c r="A385" s="117" t="e">
        <f>VLOOKUP(B385,verwijzingen!$A$5:$B$123,2,FALSE)&amp;L385</f>
        <v>#N/A</v>
      </c>
      <c r="B385" s="119" t="str">
        <f t="shared" si="21"/>
        <v>korte baan;50;rugslag;mannen;oud</v>
      </c>
      <c r="C385" s="119" t="str">
        <f t="shared" si="22"/>
        <v>korte baan;50;rugslag;mannen</v>
      </c>
      <c r="D385" s="119" t="str">
        <f t="shared" ref="D385:D448" si="24">CONCATENATE(C385,M385)</f>
        <v>korte baan;50;rugslag;mannen0,000412615740740741</v>
      </c>
      <c r="E385" s="119" t="str">
        <f t="shared" si="23"/>
        <v>korte baan;50;rugslag;mannen;oud0,000412615740740741</v>
      </c>
      <c r="F385" s="36" t="s">
        <v>8</v>
      </c>
      <c r="G385" s="113" t="s">
        <v>57</v>
      </c>
      <c r="H385" s="57">
        <v>50</v>
      </c>
      <c r="I385" s="36" t="s">
        <v>13</v>
      </c>
      <c r="J385" s="57" t="s">
        <v>450</v>
      </c>
      <c r="K385" s="57">
        <v>2005</v>
      </c>
      <c r="L385" s="114" t="s">
        <v>49</v>
      </c>
      <c r="M385" s="109">
        <v>4.1261574074074074E-4</v>
      </c>
      <c r="N385" s="43" t="s">
        <v>32</v>
      </c>
      <c r="O385" s="113">
        <v>43829</v>
      </c>
      <c r="P385" s="43" t="s">
        <v>453</v>
      </c>
      <c r="Q385" s="57" t="s">
        <v>53</v>
      </c>
    </row>
    <row r="386" spans="1:17" hidden="1" x14ac:dyDescent="0.55000000000000004">
      <c r="A386" s="117" t="e">
        <f>VLOOKUP(B386,verwijzingen!$A$5:$B$123,2,FALSE)&amp;L386</f>
        <v>#N/A</v>
      </c>
      <c r="B386" s="119" t="str">
        <f t="shared" ref="B386:B449" si="25">+$G386&amp;";"&amp;$H386&amp;";"&amp;$I386&amp;";"&amp;$J386&amp;";"&amp;$Q386</f>
        <v>korte baan;100;rugslag;mannen;oud</v>
      </c>
      <c r="C386" s="119" t="str">
        <f t="shared" ref="C386:C449" si="26">+$G386&amp;";"&amp;$H386&amp;";"&amp;$I386&amp;";"&amp;$J386</f>
        <v>korte baan;100;rugslag;mannen</v>
      </c>
      <c r="D386" s="119" t="str">
        <f t="shared" si="24"/>
        <v>korte baan;100;rugslag;mannen0,000852662037037037</v>
      </c>
      <c r="E386" s="119" t="str">
        <f t="shared" ref="E386:E449" si="27">+B386&amp;M386</f>
        <v>korte baan;100;rugslag;mannen;oud0,000852662037037037</v>
      </c>
      <c r="F386" s="36" t="s">
        <v>8</v>
      </c>
      <c r="G386" s="113" t="s">
        <v>57</v>
      </c>
      <c r="H386" s="57">
        <v>100</v>
      </c>
      <c r="I386" s="36" t="s">
        <v>13</v>
      </c>
      <c r="J386" s="57" t="s">
        <v>450</v>
      </c>
      <c r="K386" s="57">
        <v>2005</v>
      </c>
      <c r="L386" s="114" t="s">
        <v>49</v>
      </c>
      <c r="M386" s="109">
        <v>8.5266203703703708E-4</v>
      </c>
      <c r="N386" s="43" t="s">
        <v>32</v>
      </c>
      <c r="O386" s="113">
        <v>43829</v>
      </c>
      <c r="P386" s="43" t="s">
        <v>453</v>
      </c>
      <c r="Q386" s="57" t="s">
        <v>53</v>
      </c>
    </row>
    <row r="387" spans="1:17" hidden="1" x14ac:dyDescent="0.55000000000000004">
      <c r="A387" s="117" t="e">
        <f>VLOOKUP(B387,verwijzingen!$A$5:$B$152,2,FALSE)&amp;L387</f>
        <v>#N/A</v>
      </c>
      <c r="B387" s="119" t="str">
        <f t="shared" si="25"/>
        <v>korte baan;50;vlinderslag;mannen;oud</v>
      </c>
      <c r="C387" s="119" t="str">
        <f t="shared" si="26"/>
        <v>korte baan;50;vlinderslag;mannen</v>
      </c>
      <c r="D387" s="119" t="str">
        <f t="shared" si="24"/>
        <v>korte baan;50;vlinderslag;mannen0,000440625</v>
      </c>
      <c r="E387" s="119" t="str">
        <f t="shared" si="27"/>
        <v>korte baan;50;vlinderslag;mannen;oud0,000440625</v>
      </c>
      <c r="F387" s="36" t="s">
        <v>8</v>
      </c>
      <c r="G387" s="113" t="s">
        <v>57</v>
      </c>
      <c r="H387" s="57">
        <v>50</v>
      </c>
      <c r="I387" s="36" t="s">
        <v>15</v>
      </c>
      <c r="J387" s="57" t="s">
        <v>450</v>
      </c>
      <c r="K387" s="57">
        <v>2005</v>
      </c>
      <c r="L387" s="114" t="s">
        <v>49</v>
      </c>
      <c r="M387" s="109">
        <v>4.4062499999999999E-4</v>
      </c>
      <c r="N387" s="43" t="s">
        <v>32</v>
      </c>
      <c r="O387" s="113">
        <v>43829</v>
      </c>
      <c r="P387" s="43" t="s">
        <v>453</v>
      </c>
      <c r="Q387" s="57" t="s">
        <v>53</v>
      </c>
    </row>
    <row r="388" spans="1:17" hidden="1" x14ac:dyDescent="0.55000000000000004">
      <c r="A388" s="117" t="e">
        <f>VLOOKUP(B388,verwijzingen!$A$5:$B$123,2,FALSE)&amp;L388</f>
        <v>#N/A</v>
      </c>
      <c r="B388" s="119" t="str">
        <f t="shared" si="25"/>
        <v>korte baan;50;schoolslag;mannen;oud</v>
      </c>
      <c r="C388" s="119" t="str">
        <f t="shared" si="26"/>
        <v>korte baan;50;schoolslag;mannen</v>
      </c>
      <c r="D388" s="119" t="str">
        <f t="shared" si="24"/>
        <v>korte baan;50;schoolslag;mannen0,000458333333333333</v>
      </c>
      <c r="E388" s="119" t="str">
        <f t="shared" si="27"/>
        <v>korte baan;50;schoolslag;mannen;oud0,000458333333333333</v>
      </c>
      <c r="F388" s="36" t="s">
        <v>8</v>
      </c>
      <c r="G388" s="113" t="s">
        <v>57</v>
      </c>
      <c r="H388" s="57">
        <v>50</v>
      </c>
      <c r="I388" s="36" t="s">
        <v>14</v>
      </c>
      <c r="J388" s="57" t="s">
        <v>450</v>
      </c>
      <c r="K388" s="57">
        <v>2005</v>
      </c>
      <c r="L388" s="114" t="s">
        <v>49</v>
      </c>
      <c r="M388" s="109">
        <v>4.5833333333333338E-4</v>
      </c>
      <c r="N388" s="43" t="s">
        <v>32</v>
      </c>
      <c r="O388" s="113">
        <v>43829</v>
      </c>
      <c r="P388" s="43" t="s">
        <v>453</v>
      </c>
      <c r="Q388" s="57" t="s">
        <v>53</v>
      </c>
    </row>
    <row r="389" spans="1:17" hidden="1" x14ac:dyDescent="0.55000000000000004">
      <c r="A389" s="117" t="e">
        <f>VLOOKUP(B389,verwijzingen!$A$5:$B$152,2,FALSE)&amp;L389</f>
        <v>#N/A</v>
      </c>
      <c r="B389" s="119" t="str">
        <f t="shared" si="25"/>
        <v>korte baan;50;schoolslag;mannen;oud</v>
      </c>
      <c r="C389" s="119" t="str">
        <f t="shared" si="26"/>
        <v>korte baan;50;schoolslag;mannen</v>
      </c>
      <c r="D389" s="119" t="str">
        <f t="shared" si="24"/>
        <v>korte baan;50;schoolslag;mannen0,000457060185185185</v>
      </c>
      <c r="E389" s="119" t="str">
        <f t="shared" si="27"/>
        <v>korte baan;50;schoolslag;mannen;oud0,000457060185185185</v>
      </c>
      <c r="F389" s="36" t="s">
        <v>8</v>
      </c>
      <c r="G389" s="113" t="s">
        <v>57</v>
      </c>
      <c r="H389" s="57">
        <v>50</v>
      </c>
      <c r="I389" s="36" t="s">
        <v>14</v>
      </c>
      <c r="J389" s="57" t="s">
        <v>450</v>
      </c>
      <c r="K389" s="57">
        <v>2005</v>
      </c>
      <c r="L389" s="114" t="s">
        <v>49</v>
      </c>
      <c r="M389" s="109">
        <v>4.5706018518518518E-4</v>
      </c>
      <c r="N389" s="43" t="s">
        <v>32</v>
      </c>
      <c r="O389" s="113">
        <v>43829</v>
      </c>
      <c r="P389" s="43" t="s">
        <v>453</v>
      </c>
      <c r="Q389" s="57" t="s">
        <v>53</v>
      </c>
    </row>
    <row r="390" spans="1:17" hidden="1" x14ac:dyDescent="0.55000000000000004">
      <c r="A390" s="117" t="e">
        <f>VLOOKUP(B390,verwijzingen!$A$5:$B$123,2,FALSE)&amp;L390</f>
        <v>#N/A</v>
      </c>
      <c r="B390" s="119" t="str">
        <f t="shared" si="25"/>
        <v>korte baan;50;vrije slag;vrouwen;oud</v>
      </c>
      <c r="C390" s="119" t="str">
        <f t="shared" si="26"/>
        <v>korte baan;50;vrije slag;vrouwen</v>
      </c>
      <c r="D390" s="119" t="str">
        <f t="shared" si="24"/>
        <v>korte baan;50;vrije slag;vrouwen0,000359375</v>
      </c>
      <c r="E390" s="119" t="str">
        <f t="shared" si="27"/>
        <v>korte baan;50;vrije slag;vrouwen;oud0,000359375</v>
      </c>
      <c r="F390" s="36" t="s">
        <v>8</v>
      </c>
      <c r="G390" s="113" t="s">
        <v>57</v>
      </c>
      <c r="H390" s="57">
        <v>50</v>
      </c>
      <c r="I390" s="36" t="s">
        <v>12</v>
      </c>
      <c r="J390" s="57" t="s">
        <v>451</v>
      </c>
      <c r="K390" s="57">
        <v>2007</v>
      </c>
      <c r="L390" s="114" t="s">
        <v>47</v>
      </c>
      <c r="M390" s="109">
        <v>3.5937499999999994E-4</v>
      </c>
      <c r="N390" s="43" t="s">
        <v>26</v>
      </c>
      <c r="O390" s="113">
        <v>43829</v>
      </c>
      <c r="P390" s="43" t="s">
        <v>453</v>
      </c>
      <c r="Q390" s="57" t="s">
        <v>53</v>
      </c>
    </row>
    <row r="391" spans="1:17" hidden="1" x14ac:dyDescent="0.55000000000000004">
      <c r="A391" s="117" t="e">
        <f>VLOOKUP(B391,verwijzingen!$A$5:$B$123,2,FALSE)&amp;L391</f>
        <v>#N/A</v>
      </c>
      <c r="B391" s="119" t="str">
        <f t="shared" si="25"/>
        <v>korte baan;50;vlinderslag;vrouwen;oud</v>
      </c>
      <c r="C391" s="119" t="str">
        <f t="shared" si="26"/>
        <v>korte baan;50;vlinderslag;vrouwen</v>
      </c>
      <c r="D391" s="119" t="str">
        <f t="shared" si="24"/>
        <v>korte baan;50;vlinderslag;vrouwen0,000399652777777778</v>
      </c>
      <c r="E391" s="119" t="str">
        <f t="shared" si="27"/>
        <v>korte baan;50;vlinderslag;vrouwen;oud0,000399652777777778</v>
      </c>
      <c r="F391" s="36" t="s">
        <v>8</v>
      </c>
      <c r="G391" s="113" t="s">
        <v>57</v>
      </c>
      <c r="H391" s="57">
        <v>50</v>
      </c>
      <c r="I391" s="36" t="s">
        <v>15</v>
      </c>
      <c r="J391" s="57" t="s">
        <v>451</v>
      </c>
      <c r="K391" s="57">
        <v>2007</v>
      </c>
      <c r="L391" s="114" t="s">
        <v>47</v>
      </c>
      <c r="M391" s="109">
        <v>3.996527777777778E-4</v>
      </c>
      <c r="N391" s="43" t="s">
        <v>26</v>
      </c>
      <c r="O391" s="113">
        <v>43829</v>
      </c>
      <c r="P391" s="43" t="s">
        <v>453</v>
      </c>
      <c r="Q391" s="57" t="s">
        <v>53</v>
      </c>
    </row>
    <row r="392" spans="1:17" hidden="1" x14ac:dyDescent="0.55000000000000004">
      <c r="A392" s="117" t="e">
        <f>VLOOKUP(B392,verwijzingen!$A$5:$B$152,2,FALSE)&amp;L392</f>
        <v>#N/A</v>
      </c>
      <c r="B392" s="119" t="str">
        <f t="shared" si="25"/>
        <v>korte baan;50;vlinderslag;mannen;oud</v>
      </c>
      <c r="C392" s="119" t="str">
        <f t="shared" si="26"/>
        <v>korte baan;50;vlinderslag;mannen</v>
      </c>
      <c r="D392" s="119" t="str">
        <f t="shared" si="24"/>
        <v>korte baan;50;vlinderslag;mannen0,00042962962962963</v>
      </c>
      <c r="E392" s="119" t="str">
        <f t="shared" si="27"/>
        <v>korte baan;50;vlinderslag;mannen;oud0,00042962962962963</v>
      </c>
      <c r="F392" s="36" t="s">
        <v>8</v>
      </c>
      <c r="G392" s="113" t="s">
        <v>57</v>
      </c>
      <c r="H392" s="57">
        <v>50</v>
      </c>
      <c r="I392" s="36" t="s">
        <v>15</v>
      </c>
      <c r="J392" s="57" t="s">
        <v>450</v>
      </c>
      <c r="K392" s="57">
        <v>2007</v>
      </c>
      <c r="L392" s="114" t="s">
        <v>47</v>
      </c>
      <c r="M392" s="109">
        <v>4.2962962962962958E-4</v>
      </c>
      <c r="N392" s="43" t="s">
        <v>22</v>
      </c>
      <c r="O392" s="113">
        <v>43829</v>
      </c>
      <c r="P392" s="43" t="s">
        <v>453</v>
      </c>
      <c r="Q392" s="57" t="s">
        <v>53</v>
      </c>
    </row>
    <row r="393" spans="1:17" hidden="1" x14ac:dyDescent="0.55000000000000004">
      <c r="A393" s="117" t="e">
        <f>VLOOKUP(B393,verwijzingen!$A$5:$B$123,2,FALSE)&amp;L393</f>
        <v>#N/A</v>
      </c>
      <c r="B393" s="119" t="str">
        <f t="shared" si="25"/>
        <v>korte baan;50;vrije slag;mannen;oud</v>
      </c>
      <c r="C393" s="119" t="str">
        <f t="shared" si="26"/>
        <v>korte baan;50;vrije slag;mannen</v>
      </c>
      <c r="D393" s="119" t="str">
        <f t="shared" si="24"/>
        <v>korte baan;50;vrije slag;mannen0,000321875</v>
      </c>
      <c r="E393" s="119" t="str">
        <f t="shared" si="27"/>
        <v>korte baan;50;vrije slag;mannen;oud0,000321875</v>
      </c>
      <c r="F393" s="36" t="s">
        <v>8</v>
      </c>
      <c r="G393" s="113" t="s">
        <v>57</v>
      </c>
      <c r="H393" s="57">
        <v>50</v>
      </c>
      <c r="I393" s="36" t="s">
        <v>12</v>
      </c>
      <c r="J393" s="57" t="s">
        <v>450</v>
      </c>
      <c r="K393" s="57">
        <v>2006</v>
      </c>
      <c r="L393" s="114" t="s">
        <v>48</v>
      </c>
      <c r="M393" s="109">
        <v>3.2187499999999995E-4</v>
      </c>
      <c r="N393" s="43" t="s">
        <v>21</v>
      </c>
      <c r="O393" s="113">
        <v>43829</v>
      </c>
      <c r="P393" s="43" t="s">
        <v>453</v>
      </c>
      <c r="Q393" s="57" t="s">
        <v>53</v>
      </c>
    </row>
    <row r="394" spans="1:17" hidden="1" x14ac:dyDescent="0.55000000000000004">
      <c r="A394" s="117" t="e">
        <f>VLOOKUP(B394,verwijzingen!$A$5:$B$123,2,FALSE)&amp;L394</f>
        <v>#N/A</v>
      </c>
      <c r="B394" s="119" t="str">
        <f t="shared" si="25"/>
        <v>korte baan;50;vrije slag;mannen;oud</v>
      </c>
      <c r="C394" s="119" t="str">
        <f t="shared" si="26"/>
        <v>korte baan;50;vrije slag;mannen</v>
      </c>
      <c r="D394" s="119" t="str">
        <f t="shared" si="24"/>
        <v>korte baan;50;vrije slag;mannen0,000342939814814815</v>
      </c>
      <c r="E394" s="119" t="str">
        <f t="shared" si="27"/>
        <v>korte baan;50;vrije slag;mannen;oud0,000342939814814815</v>
      </c>
      <c r="F394" s="36" t="s">
        <v>8</v>
      </c>
      <c r="G394" s="113" t="s">
        <v>57</v>
      </c>
      <c r="H394" s="57">
        <v>50</v>
      </c>
      <c r="I394" s="36" t="s">
        <v>12</v>
      </c>
      <c r="J394" s="57" t="s">
        <v>450</v>
      </c>
      <c r="K394" s="57">
        <v>2005</v>
      </c>
      <c r="L394" s="114" t="s">
        <v>49</v>
      </c>
      <c r="M394" s="109">
        <v>3.429398148148148E-4</v>
      </c>
      <c r="N394" s="43" t="s">
        <v>32</v>
      </c>
      <c r="O394" s="113">
        <v>43829</v>
      </c>
      <c r="P394" s="43" t="s">
        <v>453</v>
      </c>
      <c r="Q394" s="57" t="s">
        <v>53</v>
      </c>
    </row>
    <row r="395" spans="1:17" x14ac:dyDescent="0.55000000000000004">
      <c r="A395" s="117" t="str">
        <f>VLOOKUP(B395,verwijzingen!$A$5:$B$152,2,FALSE)&amp;L395</f>
        <v>kbhvl10015 jaar</v>
      </c>
      <c r="B395" s="119" t="str">
        <f t="shared" si="25"/>
        <v>korte baan;100;vlinderslag;mannen;record</v>
      </c>
      <c r="C395" s="119" t="str">
        <f t="shared" si="26"/>
        <v>korte baan;100;vlinderslag;mannen</v>
      </c>
      <c r="D395" s="119" t="str">
        <f t="shared" si="24"/>
        <v>korte baan;100;vlinderslag;mannen0,000720833333333333</v>
      </c>
      <c r="E395" s="119" t="str">
        <f t="shared" si="27"/>
        <v>korte baan;100;vlinderslag;mannen;record0,000720833333333333</v>
      </c>
      <c r="F395" s="36" t="s">
        <v>8</v>
      </c>
      <c r="G395" s="113" t="s">
        <v>57</v>
      </c>
      <c r="H395" s="57">
        <v>100</v>
      </c>
      <c r="I395" s="36" t="s">
        <v>15</v>
      </c>
      <c r="J395" s="57" t="s">
        <v>450</v>
      </c>
      <c r="K395" s="57">
        <v>2004</v>
      </c>
      <c r="L395" s="114" t="s">
        <v>50</v>
      </c>
      <c r="M395" s="109">
        <v>7.2083333333333331E-4</v>
      </c>
      <c r="N395" s="43" t="s">
        <v>30</v>
      </c>
      <c r="O395" s="113">
        <v>43829</v>
      </c>
      <c r="P395" s="43" t="s">
        <v>453</v>
      </c>
      <c r="Q395" s="57" t="s">
        <v>38</v>
      </c>
    </row>
    <row r="396" spans="1:17" x14ac:dyDescent="0.55000000000000004">
      <c r="A396" s="117" t="str">
        <f>VLOOKUP(B396,verwijzingen!$A$5:$B$152,2,FALSE)&amp;L396</f>
        <v>kbhvr10015 jaar</v>
      </c>
      <c r="B396" s="119" t="str">
        <f t="shared" si="25"/>
        <v>korte baan;100;vrije slag;mannen;record</v>
      </c>
      <c r="C396" s="119" t="str">
        <f t="shared" si="26"/>
        <v>korte baan;100;vrije slag;mannen</v>
      </c>
      <c r="D396" s="119" t="str">
        <f t="shared" si="24"/>
        <v>korte baan;100;vrije slag;mannen0,000661689814814815</v>
      </c>
      <c r="E396" s="119" t="str">
        <f t="shared" si="27"/>
        <v>korte baan;100;vrije slag;mannen;record0,000661689814814815</v>
      </c>
      <c r="F396" s="36" t="s">
        <v>8</v>
      </c>
      <c r="G396" s="113" t="s">
        <v>57</v>
      </c>
      <c r="H396" s="57">
        <v>100</v>
      </c>
      <c r="I396" s="36" t="s">
        <v>12</v>
      </c>
      <c r="J396" s="57" t="s">
        <v>450</v>
      </c>
      <c r="K396" s="57">
        <v>2004</v>
      </c>
      <c r="L396" s="114" t="s">
        <v>50</v>
      </c>
      <c r="M396" s="109">
        <v>6.6168981481481471E-4</v>
      </c>
      <c r="N396" s="43" t="s">
        <v>30</v>
      </c>
      <c r="O396" s="113">
        <v>43829</v>
      </c>
      <c r="P396" s="43" t="s">
        <v>453</v>
      </c>
      <c r="Q396" s="57" t="s">
        <v>38</v>
      </c>
    </row>
    <row r="397" spans="1:17" x14ac:dyDescent="0.55000000000000004">
      <c r="A397" s="117" t="str">
        <f>VLOOKUP(B397,verwijzingen!$A$5:$B$152,2,FALSE)&amp;L397</f>
        <v>kbhru10015 jaar</v>
      </c>
      <c r="B397" s="119" t="str">
        <f t="shared" si="25"/>
        <v>korte baan;100;rugslag;mannen;record</v>
      </c>
      <c r="C397" s="119" t="str">
        <f t="shared" si="26"/>
        <v>korte baan;100;rugslag;mannen</v>
      </c>
      <c r="D397" s="119" t="str">
        <f t="shared" si="24"/>
        <v>korte baan;100;rugslag;mannen0,000725925925925926</v>
      </c>
      <c r="E397" s="119" t="str">
        <f t="shared" si="27"/>
        <v>korte baan;100;rugslag;mannen;record0,000725925925925926</v>
      </c>
      <c r="F397" s="36" t="s">
        <v>8</v>
      </c>
      <c r="G397" s="113" t="s">
        <v>57</v>
      </c>
      <c r="H397" s="57">
        <v>100</v>
      </c>
      <c r="I397" s="36" t="s">
        <v>13</v>
      </c>
      <c r="J397" s="57" t="s">
        <v>450</v>
      </c>
      <c r="K397" s="57">
        <v>2004</v>
      </c>
      <c r="L397" s="114" t="s">
        <v>50</v>
      </c>
      <c r="M397" s="109">
        <v>7.2592592592592587E-4</v>
      </c>
      <c r="N397" s="43" t="s">
        <v>30</v>
      </c>
      <c r="O397" s="113">
        <v>43829</v>
      </c>
      <c r="P397" s="43" t="s">
        <v>453</v>
      </c>
      <c r="Q397" s="57" t="s">
        <v>38</v>
      </c>
    </row>
    <row r="398" spans="1:17" hidden="1" x14ac:dyDescent="0.55000000000000004">
      <c r="A398" s="117" t="e">
        <f>VLOOKUP(B398,verwijzingen!$A$5:$B$123,2,FALSE)&amp;L398</f>
        <v>#N/A</v>
      </c>
      <c r="B398" s="119" t="str">
        <f t="shared" si="25"/>
        <v>korte baan;100;schoolslag;mannen;oud</v>
      </c>
      <c r="C398" s="119" t="str">
        <f t="shared" si="26"/>
        <v>korte baan;100;schoolslag;mannen</v>
      </c>
      <c r="D398" s="119" t="str">
        <f t="shared" si="24"/>
        <v>korte baan;100;schoolslag;mannen0,000873032407407407</v>
      </c>
      <c r="E398" s="119" t="str">
        <f t="shared" si="27"/>
        <v>korte baan;100;schoolslag;mannen;oud0,000873032407407407</v>
      </c>
      <c r="F398" s="36" t="s">
        <v>8</v>
      </c>
      <c r="G398" s="113" t="s">
        <v>57</v>
      </c>
      <c r="H398" s="57">
        <v>100</v>
      </c>
      <c r="I398" s="36" t="s">
        <v>14</v>
      </c>
      <c r="J398" s="57" t="s">
        <v>450</v>
      </c>
      <c r="K398" s="57">
        <v>2004</v>
      </c>
      <c r="L398" s="114" t="s">
        <v>50</v>
      </c>
      <c r="M398" s="109">
        <v>8.7303240740740733E-4</v>
      </c>
      <c r="N398" s="43" t="s">
        <v>30</v>
      </c>
      <c r="O398" s="113">
        <v>43829</v>
      </c>
      <c r="P398" s="43" t="s">
        <v>453</v>
      </c>
      <c r="Q398" s="57" t="s">
        <v>53</v>
      </c>
    </row>
    <row r="399" spans="1:17" x14ac:dyDescent="0.55000000000000004">
      <c r="A399" s="117" t="str">
        <f>VLOOKUP(B399,verwijzingen!$A$5:$B$152,2,FALSE)&amp;L399</f>
        <v>kbhsc10015 jaar</v>
      </c>
      <c r="B399" s="119" t="str">
        <f t="shared" si="25"/>
        <v>korte baan;100;schoolslag;mannen;record</v>
      </c>
      <c r="C399" s="119" t="str">
        <f t="shared" si="26"/>
        <v>korte baan;100;schoolslag;mannen</v>
      </c>
      <c r="D399" s="119" t="str">
        <f t="shared" si="24"/>
        <v>korte baan;100;schoolslag;mannen0,000866087962962963</v>
      </c>
      <c r="E399" s="119" t="str">
        <f t="shared" si="27"/>
        <v>korte baan;100;schoolslag;mannen;record0,000866087962962963</v>
      </c>
      <c r="F399" s="36" t="s">
        <v>8</v>
      </c>
      <c r="G399" s="113" t="s">
        <v>57</v>
      </c>
      <c r="H399" s="57">
        <v>100</v>
      </c>
      <c r="I399" s="36" t="s">
        <v>14</v>
      </c>
      <c r="J399" s="57" t="s">
        <v>450</v>
      </c>
      <c r="K399" s="57">
        <v>2004</v>
      </c>
      <c r="L399" s="114" t="s">
        <v>50</v>
      </c>
      <c r="M399" s="109">
        <v>8.6608796296296304E-4</v>
      </c>
      <c r="N399" s="43" t="s">
        <v>30</v>
      </c>
      <c r="O399" s="113">
        <v>43829</v>
      </c>
      <c r="P399" s="43" t="s">
        <v>453</v>
      </c>
      <c r="Q399" s="57" t="s">
        <v>38</v>
      </c>
    </row>
    <row r="400" spans="1:17" hidden="1" x14ac:dyDescent="0.55000000000000004">
      <c r="A400" s="117" t="e">
        <f>VLOOKUP(B400,verwijzingen!$A$5:$B$123,2,FALSE)&amp;L400</f>
        <v>#N/A</v>
      </c>
      <c r="B400" s="119" t="str">
        <f t="shared" si="25"/>
        <v>korte baan;50;schoolslag;mannen;oud</v>
      </c>
      <c r="C400" s="119" t="str">
        <f t="shared" si="26"/>
        <v>korte baan;50;schoolslag;mannen</v>
      </c>
      <c r="D400" s="119" t="str">
        <f t="shared" si="24"/>
        <v>korte baan;50;schoolslag;mannen0,00040462962962963</v>
      </c>
      <c r="E400" s="119" t="str">
        <f t="shared" si="27"/>
        <v>korte baan;50;schoolslag;mannen;oud0,00040462962962963</v>
      </c>
      <c r="F400" s="36" t="s">
        <v>8</v>
      </c>
      <c r="G400" s="113" t="s">
        <v>57</v>
      </c>
      <c r="H400" s="57">
        <v>50</v>
      </c>
      <c r="I400" s="36" t="s">
        <v>14</v>
      </c>
      <c r="J400" s="57" t="s">
        <v>450</v>
      </c>
      <c r="K400" s="57">
        <v>2004</v>
      </c>
      <c r="L400" s="114" t="s">
        <v>50</v>
      </c>
      <c r="M400" s="109">
        <v>4.0462962962962962E-4</v>
      </c>
      <c r="N400" s="43" t="s">
        <v>30</v>
      </c>
      <c r="O400" s="113">
        <v>43829</v>
      </c>
      <c r="P400" s="43" t="s">
        <v>453</v>
      </c>
      <c r="Q400" s="57" t="s">
        <v>53</v>
      </c>
    </row>
    <row r="401" spans="1:17" hidden="1" x14ac:dyDescent="0.55000000000000004">
      <c r="A401" s="117" t="e">
        <f>VLOOKUP(B401,verwijzingen!$A$5:$B$123,2,FALSE)&amp;L401</f>
        <v>#N/A</v>
      </c>
      <c r="B401" s="119" t="str">
        <f t="shared" si="25"/>
        <v>korte baan;50;schoolslag;mannen;oud</v>
      </c>
      <c r="C401" s="119" t="str">
        <f t="shared" si="26"/>
        <v>korte baan;50;schoolslag;mannen</v>
      </c>
      <c r="D401" s="119" t="str">
        <f t="shared" si="24"/>
        <v>korte baan;50;schoolslag;mannen0,00039849537037037</v>
      </c>
      <c r="E401" s="119" t="str">
        <f t="shared" si="27"/>
        <v>korte baan;50;schoolslag;mannen;oud0,00039849537037037</v>
      </c>
      <c r="F401" s="36" t="s">
        <v>8</v>
      </c>
      <c r="G401" s="113" t="s">
        <v>57</v>
      </c>
      <c r="H401" s="57">
        <v>50</v>
      </c>
      <c r="I401" s="36" t="s">
        <v>14</v>
      </c>
      <c r="J401" s="57" t="s">
        <v>450</v>
      </c>
      <c r="K401" s="57">
        <v>2004</v>
      </c>
      <c r="L401" s="114" t="s">
        <v>50</v>
      </c>
      <c r="M401" s="109">
        <v>3.984953703703704E-4</v>
      </c>
      <c r="N401" s="43" t="s">
        <v>30</v>
      </c>
      <c r="O401" s="113">
        <v>43829</v>
      </c>
      <c r="P401" s="43" t="s">
        <v>453</v>
      </c>
      <c r="Q401" s="57" t="s">
        <v>53</v>
      </c>
    </row>
    <row r="402" spans="1:17" x14ac:dyDescent="0.55000000000000004">
      <c r="A402" s="117" t="str">
        <f>VLOOKUP(B402,verwijzingen!$A$5:$B$152,2,FALSE)&amp;L402</f>
        <v>kbhsc5015 jaar</v>
      </c>
      <c r="B402" s="119" t="str">
        <f t="shared" si="25"/>
        <v>korte baan;50;schoolslag;mannen;record</v>
      </c>
      <c r="C402" s="119" t="str">
        <f t="shared" si="26"/>
        <v>korte baan;50;schoolslag;mannen</v>
      </c>
      <c r="D402" s="119" t="str">
        <f t="shared" si="24"/>
        <v>korte baan;50;schoolslag;mannen0,000396527777777778</v>
      </c>
      <c r="E402" s="119" t="str">
        <f t="shared" si="27"/>
        <v>korte baan;50;schoolslag;mannen;record0,000396527777777778</v>
      </c>
      <c r="F402" s="36" t="s">
        <v>8</v>
      </c>
      <c r="G402" s="113" t="s">
        <v>57</v>
      </c>
      <c r="H402" s="57">
        <v>50</v>
      </c>
      <c r="I402" s="36" t="s">
        <v>14</v>
      </c>
      <c r="J402" s="57" t="s">
        <v>450</v>
      </c>
      <c r="K402" s="57">
        <v>2004</v>
      </c>
      <c r="L402" s="114" t="s">
        <v>50</v>
      </c>
      <c r="M402" s="109">
        <v>3.9652777777777776E-4</v>
      </c>
      <c r="N402" s="43" t="s">
        <v>30</v>
      </c>
      <c r="O402" s="113">
        <v>43829</v>
      </c>
      <c r="P402" s="43" t="s">
        <v>453</v>
      </c>
      <c r="Q402" s="57" t="s">
        <v>38</v>
      </c>
    </row>
    <row r="403" spans="1:17" hidden="1" x14ac:dyDescent="0.55000000000000004">
      <c r="A403" s="117" t="e">
        <f>VLOOKUP(B403,verwijzingen!$A$5:$B$123,2,FALSE)&amp;L403</f>
        <v>#N/A</v>
      </c>
      <c r="B403" s="119" t="str">
        <f t="shared" si="25"/>
        <v>korte baan;100;wisselslag;mannen;oud</v>
      </c>
      <c r="C403" s="119" t="str">
        <f t="shared" si="26"/>
        <v>korte baan;100;wisselslag;mannen</v>
      </c>
      <c r="D403" s="119" t="str">
        <f t="shared" si="24"/>
        <v>korte baan;100;wisselslag;mannen0,000753472222222222</v>
      </c>
      <c r="E403" s="119" t="str">
        <f t="shared" si="27"/>
        <v>korte baan;100;wisselslag;mannen;oud0,000753472222222222</v>
      </c>
      <c r="F403" s="36" t="s">
        <v>8</v>
      </c>
      <c r="G403" s="113" t="s">
        <v>57</v>
      </c>
      <c r="H403" s="57">
        <v>100</v>
      </c>
      <c r="I403" s="36" t="s">
        <v>17</v>
      </c>
      <c r="J403" s="57" t="s">
        <v>450</v>
      </c>
      <c r="K403" s="57">
        <v>2004</v>
      </c>
      <c r="L403" s="114" t="s">
        <v>50</v>
      </c>
      <c r="M403" s="109">
        <v>7.5347222222222222E-4</v>
      </c>
      <c r="N403" s="43" t="s">
        <v>30</v>
      </c>
      <c r="O403" s="113">
        <v>43829</v>
      </c>
      <c r="P403" s="43" t="s">
        <v>453</v>
      </c>
      <c r="Q403" s="57" t="s">
        <v>53</v>
      </c>
    </row>
    <row r="404" spans="1:17" x14ac:dyDescent="0.55000000000000004">
      <c r="A404" s="117" t="str">
        <f>VLOOKUP(B404,verwijzingen!$A$5:$B$152,2,FALSE)&amp;L404</f>
        <v>kbhwi10015 jaar</v>
      </c>
      <c r="B404" s="119" t="str">
        <f t="shared" si="25"/>
        <v>korte baan;100;wisselslag;mannen;record</v>
      </c>
      <c r="C404" s="119" t="str">
        <f t="shared" si="26"/>
        <v>korte baan;100;wisselslag;mannen</v>
      </c>
      <c r="D404" s="119" t="str">
        <f t="shared" si="24"/>
        <v>korte baan;100;wisselslag;mannen0,000750578703703704</v>
      </c>
      <c r="E404" s="119" t="str">
        <f t="shared" si="27"/>
        <v>korte baan;100;wisselslag;mannen;record0,000750578703703704</v>
      </c>
      <c r="F404" s="36" t="s">
        <v>8</v>
      </c>
      <c r="G404" s="113" t="s">
        <v>57</v>
      </c>
      <c r="H404" s="57">
        <v>100</v>
      </c>
      <c r="I404" s="36" t="s">
        <v>17</v>
      </c>
      <c r="J404" s="57" t="s">
        <v>450</v>
      </c>
      <c r="K404" s="57">
        <v>2004</v>
      </c>
      <c r="L404" s="114" t="s">
        <v>50</v>
      </c>
      <c r="M404" s="109">
        <v>7.5057870370370372E-4</v>
      </c>
      <c r="N404" s="43" t="s">
        <v>30</v>
      </c>
      <c r="O404" s="113">
        <v>43829</v>
      </c>
      <c r="P404" s="43" t="s">
        <v>453</v>
      </c>
      <c r="Q404" s="57" t="s">
        <v>38</v>
      </c>
    </row>
    <row r="405" spans="1:17" hidden="1" x14ac:dyDescent="0.55000000000000004">
      <c r="A405" s="117" t="e">
        <f>VLOOKUP(B405,verwijzingen!$A$5:$B$123,2,FALSE)&amp;L405</f>
        <v>#N/A</v>
      </c>
      <c r="B405" s="119" t="str">
        <f t="shared" si="25"/>
        <v>korte baan;50;vrije slag;mannen;oud</v>
      </c>
      <c r="C405" s="119" t="str">
        <f t="shared" si="26"/>
        <v>korte baan;50;vrije slag;mannen</v>
      </c>
      <c r="D405" s="119" t="str">
        <f t="shared" si="24"/>
        <v>korte baan;50;vrije slag;mannen0,000312037037037037</v>
      </c>
      <c r="E405" s="119" t="str">
        <f t="shared" si="27"/>
        <v>korte baan;50;vrije slag;mannen;oud0,000312037037037037</v>
      </c>
      <c r="F405" s="36" t="s">
        <v>8</v>
      </c>
      <c r="G405" s="113" t="s">
        <v>57</v>
      </c>
      <c r="H405" s="57">
        <v>50</v>
      </c>
      <c r="I405" s="36" t="s">
        <v>12</v>
      </c>
      <c r="J405" s="57" t="s">
        <v>450</v>
      </c>
      <c r="K405" s="57">
        <v>2004</v>
      </c>
      <c r="L405" s="114" t="s">
        <v>50</v>
      </c>
      <c r="M405" s="109">
        <v>3.1203703703703705E-4</v>
      </c>
      <c r="N405" s="43" t="s">
        <v>30</v>
      </c>
      <c r="O405" s="113">
        <v>43829</v>
      </c>
      <c r="P405" s="43" t="s">
        <v>453</v>
      </c>
      <c r="Q405" s="57" t="s">
        <v>53</v>
      </c>
    </row>
    <row r="406" spans="1:17" hidden="1" x14ac:dyDescent="0.55000000000000004">
      <c r="A406" s="117" t="e">
        <f>VLOOKUP(B406,verwijzingen!$A$5:$B$123,2,FALSE)&amp;L406</f>
        <v>#N/A</v>
      </c>
      <c r="B406" s="119" t="str">
        <f t="shared" si="25"/>
        <v>korte baan;50;vrije slag;mannen;oud</v>
      </c>
      <c r="C406" s="119" t="str">
        <f t="shared" si="26"/>
        <v>korte baan;50;vrije slag;mannen</v>
      </c>
      <c r="D406" s="119" t="str">
        <f t="shared" si="24"/>
        <v>korte baan;50;vrije slag;mannen0,000303240740740741</v>
      </c>
      <c r="E406" s="119" t="str">
        <f t="shared" si="27"/>
        <v>korte baan;50;vrije slag;mannen;oud0,000303240740740741</v>
      </c>
      <c r="F406" s="36" t="s">
        <v>8</v>
      </c>
      <c r="G406" s="113" t="s">
        <v>57</v>
      </c>
      <c r="H406" s="57">
        <v>50</v>
      </c>
      <c r="I406" s="36" t="s">
        <v>12</v>
      </c>
      <c r="J406" s="57" t="s">
        <v>450</v>
      </c>
      <c r="K406" s="57">
        <v>2004</v>
      </c>
      <c r="L406" s="114" t="s">
        <v>50</v>
      </c>
      <c r="M406" s="109">
        <v>3.0324074074074069E-4</v>
      </c>
      <c r="N406" s="43" t="s">
        <v>30</v>
      </c>
      <c r="O406" s="113">
        <v>43829</v>
      </c>
      <c r="P406" s="43" t="s">
        <v>453</v>
      </c>
      <c r="Q406" s="57" t="s">
        <v>53</v>
      </c>
    </row>
    <row r="407" spans="1:17" x14ac:dyDescent="0.55000000000000004">
      <c r="A407" s="117" t="str">
        <f>VLOOKUP(B407,verwijzingen!$A$5:$B$152,2,FALSE)&amp;L407</f>
        <v>kbhvr5015 jaar</v>
      </c>
      <c r="B407" s="119" t="str">
        <f t="shared" si="25"/>
        <v>korte baan;50;vrije slag;mannen;record</v>
      </c>
      <c r="C407" s="119" t="str">
        <f t="shared" si="26"/>
        <v>korte baan;50;vrije slag;mannen</v>
      </c>
      <c r="D407" s="119" t="str">
        <f t="shared" si="24"/>
        <v>korte baan;50;vrije slag;mannen0,000298726851851852</v>
      </c>
      <c r="E407" s="119" t="str">
        <f t="shared" si="27"/>
        <v>korte baan;50;vrije slag;mannen;record0,000298726851851852</v>
      </c>
      <c r="F407" s="36" t="s">
        <v>8</v>
      </c>
      <c r="G407" s="113" t="s">
        <v>57</v>
      </c>
      <c r="H407" s="57">
        <v>50</v>
      </c>
      <c r="I407" s="36" t="s">
        <v>12</v>
      </c>
      <c r="J407" s="57" t="s">
        <v>450</v>
      </c>
      <c r="K407" s="57">
        <v>2004</v>
      </c>
      <c r="L407" s="114" t="s">
        <v>50</v>
      </c>
      <c r="M407" s="109">
        <v>2.9872685185185183E-4</v>
      </c>
      <c r="N407" s="43" t="s">
        <v>30</v>
      </c>
      <c r="O407" s="113">
        <v>43829</v>
      </c>
      <c r="P407" s="43" t="s">
        <v>453</v>
      </c>
      <c r="Q407" s="57" t="s">
        <v>38</v>
      </c>
    </row>
    <row r="408" spans="1:17" hidden="1" x14ac:dyDescent="0.55000000000000004">
      <c r="A408" s="117" t="e">
        <f>VLOOKUP(B408,verwijzingen!$A$5:$B$123,2,FALSE)&amp;L408</f>
        <v>#N/A</v>
      </c>
      <c r="B408" s="119" t="str">
        <f t="shared" si="25"/>
        <v>korte baan;50;schoolslag;mannen;oud</v>
      </c>
      <c r="C408" s="119" t="str">
        <f t="shared" si="26"/>
        <v>korte baan;50;schoolslag;mannen</v>
      </c>
      <c r="D408" s="119" t="str">
        <f t="shared" si="24"/>
        <v>korte baan;50;schoolslag;mannen0,000420949074074074</v>
      </c>
      <c r="E408" s="119" t="str">
        <f t="shared" si="27"/>
        <v>korte baan;50;schoolslag;mannen;oud0,000420949074074074</v>
      </c>
      <c r="F408" s="36" t="s">
        <v>8</v>
      </c>
      <c r="G408" s="113" t="s">
        <v>57</v>
      </c>
      <c r="H408" s="57">
        <v>50</v>
      </c>
      <c r="I408" s="36" t="s">
        <v>14</v>
      </c>
      <c r="J408" s="57" t="s">
        <v>450</v>
      </c>
      <c r="K408" s="57">
        <v>2003</v>
      </c>
      <c r="L408" s="114" t="s">
        <v>51</v>
      </c>
      <c r="M408" s="109">
        <v>4.2094907407407402E-4</v>
      </c>
      <c r="N408" s="43" t="s">
        <v>444</v>
      </c>
      <c r="O408" s="113">
        <v>43829</v>
      </c>
      <c r="P408" s="43" t="s">
        <v>453</v>
      </c>
      <c r="Q408" s="57" t="s">
        <v>53</v>
      </c>
    </row>
    <row r="409" spans="1:17" x14ac:dyDescent="0.55000000000000004">
      <c r="A409" s="117" t="str">
        <f>VLOOKUP(B409,verwijzingen!$A$5:$B$152,2,FALSE)&amp;L409</f>
        <v>kbhsc10016 jaar</v>
      </c>
      <c r="B409" s="119" t="str">
        <f t="shared" si="25"/>
        <v>korte baan;100;schoolslag;mannen;record</v>
      </c>
      <c r="C409" s="119" t="str">
        <f t="shared" si="26"/>
        <v>korte baan;100;schoolslag;mannen</v>
      </c>
      <c r="D409" s="119" t="str">
        <f t="shared" si="24"/>
        <v>korte baan;100;schoolslag;mannen0,000916898148148148</v>
      </c>
      <c r="E409" s="119" t="str">
        <f t="shared" si="27"/>
        <v>korte baan;100;schoolslag;mannen;record0,000916898148148148</v>
      </c>
      <c r="F409" s="36" t="s">
        <v>8</v>
      </c>
      <c r="G409" s="113" t="s">
        <v>57</v>
      </c>
      <c r="H409" s="57">
        <v>100</v>
      </c>
      <c r="I409" s="36" t="s">
        <v>14</v>
      </c>
      <c r="J409" s="57" t="s">
        <v>450</v>
      </c>
      <c r="K409" s="57">
        <v>2003</v>
      </c>
      <c r="L409" s="114" t="s">
        <v>51</v>
      </c>
      <c r="M409" s="109">
        <v>9.1689814814814813E-4</v>
      </c>
      <c r="N409" s="43" t="s">
        <v>444</v>
      </c>
      <c r="O409" s="113">
        <v>43829</v>
      </c>
      <c r="P409" s="43" t="s">
        <v>453</v>
      </c>
      <c r="Q409" s="57" t="s">
        <v>38</v>
      </c>
    </row>
    <row r="410" spans="1:17" x14ac:dyDescent="0.55000000000000004">
      <c r="A410" s="117" t="str">
        <f>VLOOKUP(B410,verwijzingen!$A$5:$B$152,2,FALSE)&amp;L410</f>
        <v>kbhvl10016 jaar</v>
      </c>
      <c r="B410" s="119" t="str">
        <f t="shared" si="25"/>
        <v>korte baan;100;vlinderslag;mannen;record</v>
      </c>
      <c r="C410" s="119" t="str">
        <f t="shared" si="26"/>
        <v>korte baan;100;vlinderslag;mannen</v>
      </c>
      <c r="D410" s="119" t="str">
        <f t="shared" si="24"/>
        <v>korte baan;100;vlinderslag;mannen0,000755671296296296</v>
      </c>
      <c r="E410" s="119" t="str">
        <f t="shared" si="27"/>
        <v>korte baan;100;vlinderslag;mannen;record0,000755671296296296</v>
      </c>
      <c r="F410" s="36" t="s">
        <v>8</v>
      </c>
      <c r="G410" s="113" t="s">
        <v>57</v>
      </c>
      <c r="H410" s="57">
        <v>100</v>
      </c>
      <c r="I410" s="36" t="s">
        <v>15</v>
      </c>
      <c r="J410" s="57" t="s">
        <v>450</v>
      </c>
      <c r="K410" s="57">
        <v>2003</v>
      </c>
      <c r="L410" s="114" t="s">
        <v>51</v>
      </c>
      <c r="M410" s="109">
        <v>7.5567129629629639E-4</v>
      </c>
      <c r="N410" s="43" t="s">
        <v>444</v>
      </c>
      <c r="O410" s="113">
        <v>43829</v>
      </c>
      <c r="P410" s="43" t="s">
        <v>453</v>
      </c>
      <c r="Q410" s="57" t="s">
        <v>38</v>
      </c>
    </row>
    <row r="411" spans="1:17" x14ac:dyDescent="0.55000000000000004">
      <c r="A411" s="117" t="str">
        <f>VLOOKUP(B411,verwijzingen!$A$5:$B$152,2,FALSE)&amp;L411</f>
        <v>kbhwi10016 jaar</v>
      </c>
      <c r="B411" s="119" t="str">
        <f t="shared" si="25"/>
        <v>korte baan;100;wisselslag;mannen;record</v>
      </c>
      <c r="C411" s="119" t="str">
        <f t="shared" si="26"/>
        <v>korte baan;100;wisselslag;mannen</v>
      </c>
      <c r="D411" s="119" t="str">
        <f t="shared" si="24"/>
        <v>korte baan;100;wisselslag;mannen0,000762384259259259</v>
      </c>
      <c r="E411" s="119" t="str">
        <f t="shared" si="27"/>
        <v>korte baan;100;wisselslag;mannen;record0,000762384259259259</v>
      </c>
      <c r="F411" s="36" t="s">
        <v>8</v>
      </c>
      <c r="G411" s="113" t="s">
        <v>57</v>
      </c>
      <c r="H411" s="57">
        <v>100</v>
      </c>
      <c r="I411" s="36" t="s">
        <v>17</v>
      </c>
      <c r="J411" s="57" t="s">
        <v>450</v>
      </c>
      <c r="K411" s="57">
        <v>2003</v>
      </c>
      <c r="L411" s="114" t="s">
        <v>51</v>
      </c>
      <c r="M411" s="109">
        <v>7.6238425925925942E-4</v>
      </c>
      <c r="N411" s="43" t="s">
        <v>444</v>
      </c>
      <c r="O411" s="113">
        <v>43829</v>
      </c>
      <c r="P411" s="43" t="s">
        <v>453</v>
      </c>
      <c r="Q411" s="57" t="s">
        <v>38</v>
      </c>
    </row>
    <row r="412" spans="1:17" hidden="1" x14ac:dyDescent="0.55000000000000004">
      <c r="A412" s="117" t="e">
        <f>VLOOKUP(B412,verwijzingen!$A$5:$B$152,2,FALSE)&amp;L412</f>
        <v>#N/A</v>
      </c>
      <c r="B412" s="119" t="str">
        <f t="shared" si="25"/>
        <v>korte baan;50;schoolslag;mannen;oud</v>
      </c>
      <c r="C412" s="119" t="str">
        <f t="shared" si="26"/>
        <v>korte baan;50;schoolslag;mannen</v>
      </c>
      <c r="D412" s="119" t="str">
        <f t="shared" si="24"/>
        <v>korte baan;50;schoolslag;mannen0,00040775462962963</v>
      </c>
      <c r="E412" s="119" t="str">
        <f t="shared" si="27"/>
        <v>korte baan;50;schoolslag;mannen;oud0,00040775462962963</v>
      </c>
      <c r="F412" s="36" t="s">
        <v>8</v>
      </c>
      <c r="G412" s="113" t="s">
        <v>57</v>
      </c>
      <c r="H412" s="57">
        <v>50</v>
      </c>
      <c r="I412" s="36" t="s">
        <v>14</v>
      </c>
      <c r="J412" s="57" t="s">
        <v>450</v>
      </c>
      <c r="K412" s="57">
        <v>2003</v>
      </c>
      <c r="L412" s="114" t="s">
        <v>51</v>
      </c>
      <c r="M412" s="109">
        <v>4.077546296296296E-4</v>
      </c>
      <c r="N412" s="43" t="s">
        <v>33</v>
      </c>
      <c r="O412" s="113">
        <v>43829</v>
      </c>
      <c r="P412" s="43" t="s">
        <v>453</v>
      </c>
      <c r="Q412" s="57" t="s">
        <v>53</v>
      </c>
    </row>
    <row r="413" spans="1:17" hidden="1" x14ac:dyDescent="0.55000000000000004">
      <c r="A413" s="117" t="e">
        <f>VLOOKUP(B413,verwijzingen!$A$5:$B$152,2,FALSE)&amp;L413</f>
        <v>#N/A</v>
      </c>
      <c r="B413" s="119" t="str">
        <f t="shared" si="25"/>
        <v>korte baan;50;vrije slag;mannen;oud</v>
      </c>
      <c r="C413" s="119" t="str">
        <f t="shared" si="26"/>
        <v>korte baan;50;vrije slag;mannen</v>
      </c>
      <c r="D413" s="119" t="str">
        <f t="shared" si="24"/>
        <v>korte baan;50;vrije slag;mannen0,000306712962962963</v>
      </c>
      <c r="E413" s="119" t="str">
        <f t="shared" si="27"/>
        <v>korte baan;50;vrije slag;mannen;oud0,000306712962962963</v>
      </c>
      <c r="F413" s="36" t="s">
        <v>8</v>
      </c>
      <c r="G413" s="113" t="s">
        <v>57</v>
      </c>
      <c r="H413" s="57">
        <v>50</v>
      </c>
      <c r="I413" s="36" t="s">
        <v>12</v>
      </c>
      <c r="J413" s="57" t="s">
        <v>450</v>
      </c>
      <c r="K413" s="57">
        <v>2001</v>
      </c>
      <c r="L413" s="114" t="s">
        <v>251</v>
      </c>
      <c r="M413" s="109">
        <v>3.0671296296296295E-4</v>
      </c>
      <c r="N413" s="43" t="s">
        <v>29</v>
      </c>
      <c r="O413" s="113">
        <v>43829</v>
      </c>
      <c r="P413" s="43" t="s">
        <v>453</v>
      </c>
      <c r="Q413" s="57" t="s">
        <v>53</v>
      </c>
    </row>
    <row r="414" spans="1:17" hidden="1" x14ac:dyDescent="0.55000000000000004">
      <c r="A414" s="117" t="e">
        <f>VLOOKUP(B414,verwijzingen!$A$5:$B$152,2,FALSE)&amp;L414</f>
        <v>#N/A</v>
      </c>
      <c r="B414" s="119" t="str">
        <f t="shared" si="25"/>
        <v>korte baan;100;vrije slag;mannen;oud</v>
      </c>
      <c r="C414" s="119" t="str">
        <f t="shared" si="26"/>
        <v>korte baan;100;vrije slag;mannen</v>
      </c>
      <c r="D414" s="119" t="str">
        <f t="shared" si="24"/>
        <v>korte baan;100;vrije slag;mannen0,000692013888888889</v>
      </c>
      <c r="E414" s="119" t="str">
        <f t="shared" si="27"/>
        <v>korte baan;100;vrije slag;mannen;oud0,000692013888888889</v>
      </c>
      <c r="F414" s="36" t="s">
        <v>8</v>
      </c>
      <c r="G414" s="113" t="s">
        <v>57</v>
      </c>
      <c r="H414" s="57">
        <v>100</v>
      </c>
      <c r="I414" s="36" t="s">
        <v>12</v>
      </c>
      <c r="J414" s="57" t="s">
        <v>450</v>
      </c>
      <c r="K414" s="57">
        <v>2001</v>
      </c>
      <c r="L414" s="114" t="s">
        <v>251</v>
      </c>
      <c r="M414" s="109">
        <v>6.9201388888888882E-4</v>
      </c>
      <c r="N414" s="43" t="s">
        <v>29</v>
      </c>
      <c r="O414" s="113">
        <v>43829</v>
      </c>
      <c r="P414" s="43" t="s">
        <v>453</v>
      </c>
      <c r="Q414" s="57" t="s">
        <v>53</v>
      </c>
    </row>
    <row r="415" spans="1:17" hidden="1" x14ac:dyDescent="0.55000000000000004">
      <c r="A415" s="117" t="e">
        <f>VLOOKUP(B415,verwijzingen!$A$5:$B$152,2,FALSE)&amp;L415</f>
        <v>#N/A</v>
      </c>
      <c r="B415" s="119" t="str">
        <f t="shared" si="25"/>
        <v>korte baan;50;vlinderslag;mannen;oud</v>
      </c>
      <c r="C415" s="119" t="str">
        <f t="shared" si="26"/>
        <v>korte baan;50;vlinderslag;mannen</v>
      </c>
      <c r="D415" s="119" t="str">
        <f t="shared" si="24"/>
        <v>korte baan;50;vlinderslag;mannen0,000345023148148148</v>
      </c>
      <c r="E415" s="119" t="str">
        <f t="shared" si="27"/>
        <v>korte baan;50;vlinderslag;mannen;oud0,000345023148148148</v>
      </c>
      <c r="F415" s="36" t="s">
        <v>8</v>
      </c>
      <c r="G415" s="113" t="s">
        <v>57</v>
      </c>
      <c r="H415" s="57">
        <v>50</v>
      </c>
      <c r="I415" s="36" t="s">
        <v>15</v>
      </c>
      <c r="J415" s="57" t="s">
        <v>450</v>
      </c>
      <c r="K415" s="57">
        <v>2001</v>
      </c>
      <c r="L415" s="114" t="s">
        <v>251</v>
      </c>
      <c r="M415" s="109">
        <v>3.4502314814814812E-4</v>
      </c>
      <c r="N415" s="43" t="s">
        <v>29</v>
      </c>
      <c r="O415" s="113">
        <v>43829</v>
      </c>
      <c r="P415" s="43" t="s">
        <v>453</v>
      </c>
      <c r="Q415" s="57" t="s">
        <v>53</v>
      </c>
    </row>
    <row r="416" spans="1:17" hidden="1" x14ac:dyDescent="0.55000000000000004">
      <c r="A416" s="117" t="e">
        <f>VLOOKUP(B416,verwijzingen!$A$5:$B$152,2,FALSE)&amp;L416</f>
        <v>#N/A</v>
      </c>
      <c r="B416" s="119" t="str">
        <f t="shared" si="25"/>
        <v>korte baan;100;wisselslag;mannen;oud</v>
      </c>
      <c r="C416" s="119" t="str">
        <f t="shared" si="26"/>
        <v>korte baan;100;wisselslag;mannen</v>
      </c>
      <c r="D416" s="119" t="str">
        <f t="shared" si="24"/>
        <v>korte baan;100;wisselslag;mannen0,00079375</v>
      </c>
      <c r="E416" s="119" t="str">
        <f t="shared" si="27"/>
        <v>korte baan;100;wisselslag;mannen;oud0,00079375</v>
      </c>
      <c r="F416" s="36" t="s">
        <v>8</v>
      </c>
      <c r="G416" s="113" t="s">
        <v>57</v>
      </c>
      <c r="H416" s="57">
        <v>100</v>
      </c>
      <c r="I416" s="36" t="s">
        <v>17</v>
      </c>
      <c r="J416" s="57" t="s">
        <v>450</v>
      </c>
      <c r="K416" s="57">
        <v>2001</v>
      </c>
      <c r="L416" s="114" t="s">
        <v>251</v>
      </c>
      <c r="M416" s="109">
        <v>7.9375000000000008E-4</v>
      </c>
      <c r="N416" s="43" t="s">
        <v>29</v>
      </c>
      <c r="O416" s="113">
        <v>43829</v>
      </c>
      <c r="P416" s="43" t="s">
        <v>453</v>
      </c>
      <c r="Q416" s="57" t="s">
        <v>53</v>
      </c>
    </row>
    <row r="417" spans="1:17" hidden="1" x14ac:dyDescent="0.55000000000000004">
      <c r="A417" s="117" t="e">
        <f>VLOOKUP(B417,verwijzingen!$A$5:$B$123,2,FALSE)&amp;L417</f>
        <v>#N/A</v>
      </c>
      <c r="B417" s="119" t="str">
        <f t="shared" si="25"/>
        <v>korte baan;100;rugslag;mannen;oud</v>
      </c>
      <c r="C417" s="119" t="str">
        <f t="shared" si="26"/>
        <v>korte baan;100;rugslag;mannen</v>
      </c>
      <c r="D417" s="119" t="str">
        <f t="shared" si="24"/>
        <v>korte baan;100;rugslag;mannen0,000894560185185185</v>
      </c>
      <c r="E417" s="119" t="str">
        <f t="shared" si="27"/>
        <v>korte baan;100;rugslag;mannen;oud0,000894560185185185</v>
      </c>
      <c r="F417" s="36" t="s">
        <v>8</v>
      </c>
      <c r="G417" s="113" t="s">
        <v>57</v>
      </c>
      <c r="H417" s="57">
        <v>100</v>
      </c>
      <c r="I417" s="36" t="s">
        <v>13</v>
      </c>
      <c r="J417" s="57" t="s">
        <v>450</v>
      </c>
      <c r="K417" s="57">
        <v>1999</v>
      </c>
      <c r="L417" s="114" t="s">
        <v>251</v>
      </c>
      <c r="M417" s="109">
        <v>8.9456018518518519E-4</v>
      </c>
      <c r="N417" s="43" t="s">
        <v>28</v>
      </c>
      <c r="O417" s="113">
        <v>43829</v>
      </c>
      <c r="P417" s="43" t="s">
        <v>453</v>
      </c>
      <c r="Q417" s="57" t="s">
        <v>53</v>
      </c>
    </row>
    <row r="418" spans="1:17" hidden="1" x14ac:dyDescent="0.55000000000000004">
      <c r="A418" s="117" t="e">
        <f>VLOOKUP(B418,verwijzingen!$A$5:$B$152,2,FALSE)&amp;L418</f>
        <v>#N/A</v>
      </c>
      <c r="B418" s="119" t="str">
        <f t="shared" si="25"/>
        <v>korte baan;100;rugslag;mannen;oud</v>
      </c>
      <c r="C418" s="119" t="str">
        <f t="shared" si="26"/>
        <v>korte baan;100;rugslag;mannen</v>
      </c>
      <c r="D418" s="119" t="str">
        <f t="shared" si="24"/>
        <v>korte baan;100;rugslag;mannen0,000805555555555555</v>
      </c>
      <c r="E418" s="119" t="str">
        <f t="shared" si="27"/>
        <v>korte baan;100;rugslag;mannen;oud0,000805555555555555</v>
      </c>
      <c r="F418" s="36" t="s">
        <v>8</v>
      </c>
      <c r="G418" s="113" t="s">
        <v>57</v>
      </c>
      <c r="H418" s="57">
        <v>100</v>
      </c>
      <c r="I418" s="36" t="s">
        <v>13</v>
      </c>
      <c r="J418" s="57" t="s">
        <v>450</v>
      </c>
      <c r="K418" s="57">
        <v>2001</v>
      </c>
      <c r="L418" s="114" t="s">
        <v>251</v>
      </c>
      <c r="M418" s="109">
        <v>8.0555555555555545E-4</v>
      </c>
      <c r="N418" s="43" t="s">
        <v>29</v>
      </c>
      <c r="O418" s="113">
        <v>43829</v>
      </c>
      <c r="P418" s="43" t="s">
        <v>453</v>
      </c>
      <c r="Q418" s="57" t="s">
        <v>53</v>
      </c>
    </row>
    <row r="419" spans="1:17" x14ac:dyDescent="0.55000000000000004">
      <c r="A419" s="117" t="str">
        <f>VLOOKUP(B419,verwijzingen!$A$5:$B$152,2,FALSE)&amp;L419</f>
        <v>kbdru5013 jaar</v>
      </c>
      <c r="B419" s="119" t="str">
        <f t="shared" si="25"/>
        <v>korte baan;50;rugslag;vrouwen;record</v>
      </c>
      <c r="C419" s="119" t="str">
        <f t="shared" si="26"/>
        <v>korte baan;50;rugslag;vrouwen</v>
      </c>
      <c r="D419" s="119" t="str">
        <f t="shared" si="24"/>
        <v>korte baan;50;rugslag;vrouwen0,000421412037037037</v>
      </c>
      <c r="E419" s="119" t="str">
        <f t="shared" si="27"/>
        <v>korte baan;50;rugslag;vrouwen;record0,000421412037037037</v>
      </c>
      <c r="F419" s="36" t="s">
        <v>8</v>
      </c>
      <c r="G419" s="113" t="s">
        <v>57</v>
      </c>
      <c r="H419" s="57">
        <v>50</v>
      </c>
      <c r="I419" s="36" t="s">
        <v>13</v>
      </c>
      <c r="J419" s="57" t="str">
        <f>IF(VLOOKUP(N419,stamgegevens!$B$1:$D$38,3,FALSE)="m","mannen","vrouwen")</f>
        <v>vrouwen</v>
      </c>
      <c r="K419" s="57">
        <v>2007</v>
      </c>
      <c r="L419" s="114" t="s">
        <v>48</v>
      </c>
      <c r="M419" s="109">
        <v>4.2141203703703698E-4</v>
      </c>
      <c r="N419" s="43" t="s">
        <v>26</v>
      </c>
      <c r="O419" s="113">
        <v>43842</v>
      </c>
      <c r="P419" s="43" t="s">
        <v>454</v>
      </c>
      <c r="Q419" s="57" t="s">
        <v>38</v>
      </c>
    </row>
    <row r="420" spans="1:17" x14ac:dyDescent="0.55000000000000004">
      <c r="A420" s="117" t="str">
        <f>VLOOKUP(B420,verwijzingen!$A$5:$B$152,2,FALSE)&amp;L420</f>
        <v>kbdru10013 jaar</v>
      </c>
      <c r="B420" s="119" t="str">
        <f t="shared" si="25"/>
        <v>korte baan;100;rugslag;vrouwen;record</v>
      </c>
      <c r="C420" s="119" t="str">
        <f t="shared" si="26"/>
        <v>korte baan;100;rugslag;vrouwen</v>
      </c>
      <c r="D420" s="119" t="str">
        <f t="shared" si="24"/>
        <v>korte baan;100;rugslag;vrouwen0,000867939814814815</v>
      </c>
      <c r="E420" s="119" t="str">
        <f t="shared" si="27"/>
        <v>korte baan;100;rugslag;vrouwen;record0,000867939814814815</v>
      </c>
      <c r="F420" s="36" t="s">
        <v>8</v>
      </c>
      <c r="G420" s="113" t="s">
        <v>57</v>
      </c>
      <c r="H420" s="57">
        <v>100</v>
      </c>
      <c r="I420" s="36" t="s">
        <v>13</v>
      </c>
      <c r="J420" s="57" t="str">
        <f>IF(VLOOKUP(N420,stamgegevens!$B$1:$D$38,3,FALSE)="m","mannen","vrouwen")</f>
        <v>vrouwen</v>
      </c>
      <c r="K420" s="57">
        <v>2007</v>
      </c>
      <c r="L420" s="114" t="s">
        <v>48</v>
      </c>
      <c r="M420" s="109">
        <v>8.6793981481481488E-4</v>
      </c>
      <c r="N420" s="43" t="s">
        <v>26</v>
      </c>
      <c r="O420" s="113">
        <v>43842</v>
      </c>
      <c r="P420" s="43" t="s">
        <v>454</v>
      </c>
      <c r="Q420" s="57" t="s">
        <v>38</v>
      </c>
    </row>
    <row r="421" spans="1:17" hidden="1" x14ac:dyDescent="0.55000000000000004">
      <c r="A421" s="117" t="e">
        <f>VLOOKUP(B421,verwijzingen!$A$5:$B$152,2,FALSE)&amp;L421</f>
        <v>#N/A</v>
      </c>
      <c r="B421" s="119" t="str">
        <f t="shared" si="25"/>
        <v>korte baan;50;schoolslag;vrouwen;oud</v>
      </c>
      <c r="C421" s="119" t="str">
        <f t="shared" si="26"/>
        <v>korte baan;50;schoolslag;vrouwen</v>
      </c>
      <c r="D421" s="119" t="str">
        <f t="shared" si="24"/>
        <v>korte baan;50;schoolslag;vrouwen0,000493634259259259</v>
      </c>
      <c r="E421" s="119" t="str">
        <f t="shared" si="27"/>
        <v>korte baan;50;schoolslag;vrouwen;oud0,000493634259259259</v>
      </c>
      <c r="F421" s="36" t="s">
        <v>8</v>
      </c>
      <c r="G421" s="113" t="s">
        <v>57</v>
      </c>
      <c r="H421" s="57">
        <v>50</v>
      </c>
      <c r="I421" s="36" t="s">
        <v>14</v>
      </c>
      <c r="J421" s="57" t="str">
        <f>IF(VLOOKUP(N421,stamgegevens!$B$1:$D$38,3,FALSE)="m","mannen","vrouwen")</f>
        <v>vrouwen</v>
      </c>
      <c r="K421" s="57">
        <v>2007</v>
      </c>
      <c r="L421" s="114" t="s">
        <v>48</v>
      </c>
      <c r="M421" s="109">
        <v>4.9363425925925931E-4</v>
      </c>
      <c r="N421" s="43" t="s">
        <v>26</v>
      </c>
      <c r="O421" s="113">
        <v>43842</v>
      </c>
      <c r="P421" s="43" t="s">
        <v>454</v>
      </c>
      <c r="Q421" s="57" t="s">
        <v>53</v>
      </c>
    </row>
    <row r="422" spans="1:17" hidden="1" x14ac:dyDescent="0.55000000000000004">
      <c r="A422" s="117" t="e">
        <f>VLOOKUP(B422,verwijzingen!$A$5:$B$152,2,FALSE)&amp;L422</f>
        <v>#N/A</v>
      </c>
      <c r="B422" s="119" t="str">
        <f t="shared" si="25"/>
        <v>korte baan;100;schoolslag;vrouwen;oud</v>
      </c>
      <c r="C422" s="119" t="str">
        <f t="shared" si="26"/>
        <v>korte baan;100;schoolslag;vrouwen</v>
      </c>
      <c r="D422" s="119" t="str">
        <f t="shared" si="24"/>
        <v>korte baan;100;schoolslag;vrouwen0,00105162037037037</v>
      </c>
      <c r="E422" s="119" t="str">
        <f t="shared" si="27"/>
        <v>korte baan;100;schoolslag;vrouwen;oud0,00105162037037037</v>
      </c>
      <c r="F422" s="36" t="s">
        <v>8</v>
      </c>
      <c r="G422" s="113" t="s">
        <v>57</v>
      </c>
      <c r="H422" s="57">
        <v>100</v>
      </c>
      <c r="I422" s="36" t="s">
        <v>14</v>
      </c>
      <c r="J422" s="57" t="str">
        <f>IF(VLOOKUP(N422,stamgegevens!$B$1:$D$38,3,FALSE)="m","mannen","vrouwen")</f>
        <v>vrouwen</v>
      </c>
      <c r="K422" s="57">
        <v>2007</v>
      </c>
      <c r="L422" s="114" t="s">
        <v>48</v>
      </c>
      <c r="M422" s="109">
        <v>1.0516203703703703E-3</v>
      </c>
      <c r="N422" s="43" t="s">
        <v>26</v>
      </c>
      <c r="O422" s="113">
        <v>43842</v>
      </c>
      <c r="P422" s="43" t="s">
        <v>454</v>
      </c>
      <c r="Q422" s="57" t="s">
        <v>53</v>
      </c>
    </row>
    <row r="423" spans="1:17" hidden="1" x14ac:dyDescent="0.55000000000000004">
      <c r="A423" s="117" t="e">
        <f>VLOOKUP(B423,verwijzingen!$A$5:$B$152,2,FALSE)&amp;L423</f>
        <v>#N/A</v>
      </c>
      <c r="B423" s="119" t="str">
        <f t="shared" si="25"/>
        <v>korte baan;200;schoolslag;vrouwen;oud</v>
      </c>
      <c r="C423" s="119" t="str">
        <f t="shared" si="26"/>
        <v>korte baan;200;schoolslag;vrouwen</v>
      </c>
      <c r="D423" s="119" t="str">
        <f t="shared" si="24"/>
        <v>korte baan;200;schoolslag;vrouwen0,00221724537037037</v>
      </c>
      <c r="E423" s="119" t="str">
        <f t="shared" si="27"/>
        <v>korte baan;200;schoolslag;vrouwen;oud0,00221724537037037</v>
      </c>
      <c r="F423" s="36" t="s">
        <v>8</v>
      </c>
      <c r="G423" s="113" t="s">
        <v>57</v>
      </c>
      <c r="H423" s="57">
        <v>200</v>
      </c>
      <c r="I423" s="36" t="s">
        <v>14</v>
      </c>
      <c r="J423" s="57" t="str">
        <f>IF(VLOOKUP(N423,stamgegevens!$B$1:$D$38,3,FALSE)="m","mannen","vrouwen")</f>
        <v>vrouwen</v>
      </c>
      <c r="K423" s="57">
        <v>2007</v>
      </c>
      <c r="L423" s="114" t="s">
        <v>48</v>
      </c>
      <c r="M423" s="109">
        <v>2.2172453703703703E-3</v>
      </c>
      <c r="N423" s="43" t="s">
        <v>26</v>
      </c>
      <c r="O423" s="113">
        <v>43842</v>
      </c>
      <c r="P423" s="43" t="s">
        <v>454</v>
      </c>
      <c r="Q423" s="57" t="s">
        <v>53</v>
      </c>
    </row>
    <row r="424" spans="1:17" hidden="1" x14ac:dyDescent="0.55000000000000004">
      <c r="A424" s="117" t="e">
        <f>VLOOKUP(B424,verwijzingen!$A$5:$B$152,2,FALSE)&amp;L424</f>
        <v>#N/A</v>
      </c>
      <c r="B424" s="119" t="str">
        <f t="shared" si="25"/>
        <v>korte baan;50;vrije slag;mannen;oud</v>
      </c>
      <c r="C424" s="119" t="str">
        <f t="shared" si="26"/>
        <v>korte baan;50;vrije slag;mannen</v>
      </c>
      <c r="D424" s="119" t="str">
        <f t="shared" si="24"/>
        <v>korte baan;50;vrije slag;mannen0,000310648148148148</v>
      </c>
      <c r="E424" s="119" t="str">
        <f t="shared" si="27"/>
        <v>korte baan;50;vrije slag;mannen;oud0,000310648148148148</v>
      </c>
      <c r="F424" s="36" t="s">
        <v>8</v>
      </c>
      <c r="G424" s="113" t="s">
        <v>57</v>
      </c>
      <c r="H424" s="57">
        <v>50</v>
      </c>
      <c r="I424" s="36" t="s">
        <v>12</v>
      </c>
      <c r="J424" s="57" t="str">
        <f>IF(VLOOKUP(N424,stamgegevens!$B$1:$D$38,3,FALSE)="m","mannen","vrouwen")</f>
        <v>mannen</v>
      </c>
      <c r="K424" s="57">
        <v>2006</v>
      </c>
      <c r="L424" s="114" t="s">
        <v>49</v>
      </c>
      <c r="M424" s="109">
        <v>3.1064814814814811E-4</v>
      </c>
      <c r="N424" s="43" t="s">
        <v>21</v>
      </c>
      <c r="O424" s="113">
        <v>43842</v>
      </c>
      <c r="P424" s="43" t="s">
        <v>454</v>
      </c>
      <c r="Q424" s="57" t="s">
        <v>53</v>
      </c>
    </row>
    <row r="425" spans="1:17" x14ac:dyDescent="0.55000000000000004">
      <c r="A425" s="117" t="str">
        <f>VLOOKUP(B425,verwijzingen!$A$5:$B$152,2,FALSE)&amp;L425</f>
        <v>kbhru5014 jaar</v>
      </c>
      <c r="B425" s="119" t="str">
        <f t="shared" si="25"/>
        <v>korte baan;50;rugslag;mannen;record</v>
      </c>
      <c r="C425" s="119" t="str">
        <f t="shared" si="26"/>
        <v>korte baan;50;rugslag;mannen</v>
      </c>
      <c r="D425" s="119" t="str">
        <f t="shared" si="24"/>
        <v>korte baan;50;rugslag;mannen0,000371759259259259</v>
      </c>
      <c r="E425" s="119" t="str">
        <f t="shared" si="27"/>
        <v>korte baan;50;rugslag;mannen;record0,000371759259259259</v>
      </c>
      <c r="F425" s="36" t="s">
        <v>8</v>
      </c>
      <c r="G425" s="113" t="s">
        <v>57</v>
      </c>
      <c r="H425" s="57">
        <v>50</v>
      </c>
      <c r="I425" s="36" t="s">
        <v>13</v>
      </c>
      <c r="J425" s="57" t="str">
        <f>IF(VLOOKUP(N425,stamgegevens!$B$1:$D$38,3,FALSE)="m","mannen","vrouwen")</f>
        <v>mannen</v>
      </c>
      <c r="K425" s="57">
        <v>2006</v>
      </c>
      <c r="L425" s="114" t="s">
        <v>49</v>
      </c>
      <c r="M425" s="109">
        <v>3.7175925925925923E-4</v>
      </c>
      <c r="N425" s="43" t="s">
        <v>21</v>
      </c>
      <c r="O425" s="113">
        <v>43842</v>
      </c>
      <c r="P425" s="43" t="s">
        <v>454</v>
      </c>
      <c r="Q425" s="57" t="s">
        <v>38</v>
      </c>
    </row>
    <row r="426" spans="1:17" x14ac:dyDescent="0.55000000000000004">
      <c r="A426" s="117" t="str">
        <f>VLOOKUP(B426,verwijzingen!$A$5:$B$152,2,FALSE)&amp;L426</f>
        <v>kbhru10014 jaar</v>
      </c>
      <c r="B426" s="119" t="str">
        <f t="shared" si="25"/>
        <v>korte baan;100;rugslag;mannen;record</v>
      </c>
      <c r="C426" s="119" t="str">
        <f t="shared" si="26"/>
        <v>korte baan;100;rugslag;mannen</v>
      </c>
      <c r="D426" s="119" t="str">
        <f t="shared" si="24"/>
        <v>korte baan;100;rugslag;mannen0,000753587962962963</v>
      </c>
      <c r="E426" s="119" t="str">
        <f t="shared" si="27"/>
        <v>korte baan;100;rugslag;mannen;record0,000753587962962963</v>
      </c>
      <c r="F426" s="36" t="s">
        <v>8</v>
      </c>
      <c r="G426" s="113" t="s">
        <v>57</v>
      </c>
      <c r="H426" s="57">
        <v>100</v>
      </c>
      <c r="I426" s="36" t="s">
        <v>13</v>
      </c>
      <c r="J426" s="57" t="str">
        <f>IF(VLOOKUP(N426,stamgegevens!$B$1:$D$38,3,FALSE)="m","mannen","vrouwen")</f>
        <v>mannen</v>
      </c>
      <c r="K426" s="57">
        <v>2006</v>
      </c>
      <c r="L426" s="114" t="s">
        <v>49</v>
      </c>
      <c r="M426" s="109">
        <v>7.5358796296296296E-4</v>
      </c>
      <c r="N426" s="43" t="s">
        <v>21</v>
      </c>
      <c r="O426" s="113">
        <v>43842</v>
      </c>
      <c r="P426" s="43" t="s">
        <v>454</v>
      </c>
      <c r="Q426" s="57" t="s">
        <v>38</v>
      </c>
    </row>
    <row r="427" spans="1:17" x14ac:dyDescent="0.55000000000000004">
      <c r="A427" s="117" t="str">
        <f>VLOOKUP(B427,verwijzingen!$A$5:$B$152,2,FALSE)&amp;L427</f>
        <v>kbhsc20014 jaar</v>
      </c>
      <c r="B427" s="119" t="str">
        <f t="shared" si="25"/>
        <v>korte baan;200;schoolslag;mannen;record</v>
      </c>
      <c r="C427" s="119" t="str">
        <f t="shared" si="26"/>
        <v>korte baan;200;schoolslag;mannen</v>
      </c>
      <c r="D427" s="119" t="str">
        <f t="shared" si="24"/>
        <v>korte baan;200;schoolslag;mannen0,00212731481481481</v>
      </c>
      <c r="E427" s="119" t="str">
        <f t="shared" si="27"/>
        <v>korte baan;200;schoolslag;mannen;record0,00212731481481481</v>
      </c>
      <c r="F427" s="36" t="s">
        <v>8</v>
      </c>
      <c r="G427" s="113" t="s">
        <v>57</v>
      </c>
      <c r="H427" s="57">
        <v>200</v>
      </c>
      <c r="I427" s="36" t="s">
        <v>14</v>
      </c>
      <c r="J427" s="57" t="str">
        <f>IF(VLOOKUP(N427,stamgegevens!$B$1:$D$38,3,FALSE)="m","mannen","vrouwen")</f>
        <v>mannen</v>
      </c>
      <c r="K427" s="57">
        <v>2006</v>
      </c>
      <c r="L427" s="114" t="s">
        <v>49</v>
      </c>
      <c r="M427" s="109">
        <v>2.127314814814815E-3</v>
      </c>
      <c r="N427" s="43" t="s">
        <v>21</v>
      </c>
      <c r="O427" s="113">
        <v>43842</v>
      </c>
      <c r="P427" s="43" t="s">
        <v>454</v>
      </c>
      <c r="Q427" s="57" t="s">
        <v>38</v>
      </c>
    </row>
    <row r="428" spans="1:17" x14ac:dyDescent="0.55000000000000004">
      <c r="A428" s="117" t="str">
        <f>VLOOKUP(B428,verwijzingen!$A$5:$B$152,2,FALSE)&amp;L428</f>
        <v>kbhvr10016 jaar</v>
      </c>
      <c r="B428" s="119" t="str">
        <f t="shared" si="25"/>
        <v>korte baan;100;vrije slag;mannen;record</v>
      </c>
      <c r="C428" s="119" t="str">
        <f t="shared" si="26"/>
        <v>korte baan;100;vrije slag;mannen</v>
      </c>
      <c r="D428" s="119" t="str">
        <f t="shared" si="24"/>
        <v>korte baan;100;vrije slag;mannen0,00066724537037037</v>
      </c>
      <c r="E428" s="119" t="str">
        <f t="shared" si="27"/>
        <v>korte baan;100;vrije slag;mannen;record0,00066724537037037</v>
      </c>
      <c r="F428" s="36" t="s">
        <v>8</v>
      </c>
      <c r="G428" s="113" t="s">
        <v>57</v>
      </c>
      <c r="H428" s="57">
        <v>100</v>
      </c>
      <c r="I428" s="36" t="s">
        <v>12</v>
      </c>
      <c r="J428" s="57" t="str">
        <f>IF(VLOOKUP(N428,stamgegevens!$B$1:$D$38,3,FALSE)="m","mannen","vrouwen")</f>
        <v>mannen</v>
      </c>
      <c r="K428" s="57">
        <v>2004</v>
      </c>
      <c r="L428" s="114" t="s">
        <v>51</v>
      </c>
      <c r="M428" s="109">
        <v>6.6724537037037045E-4</v>
      </c>
      <c r="N428" s="43" t="s">
        <v>30</v>
      </c>
      <c r="O428" s="113">
        <v>43842</v>
      </c>
      <c r="P428" s="43" t="s">
        <v>454</v>
      </c>
      <c r="Q428" s="57" t="s">
        <v>38</v>
      </c>
    </row>
    <row r="429" spans="1:17" hidden="1" x14ac:dyDescent="0.55000000000000004">
      <c r="A429" s="117" t="e">
        <f>VLOOKUP(B429,verwijzingen!$A$5:$B$152,2,FALSE)&amp;L429</f>
        <v>#N/A</v>
      </c>
      <c r="B429" s="119" t="str">
        <f t="shared" si="25"/>
        <v>korte baan;50;vlinderslag;mannen;oud</v>
      </c>
      <c r="C429" s="119" t="str">
        <f t="shared" si="26"/>
        <v>korte baan;50;vlinderslag;mannen</v>
      </c>
      <c r="D429" s="119" t="str">
        <f t="shared" si="24"/>
        <v>korte baan;50;vlinderslag;mannen0,000343171296296296</v>
      </c>
      <c r="E429" s="119" t="str">
        <f t="shared" si="27"/>
        <v>korte baan;50;vlinderslag;mannen;oud0,000343171296296296</v>
      </c>
      <c r="F429" s="36" t="s">
        <v>8</v>
      </c>
      <c r="G429" s="113" t="s">
        <v>57</v>
      </c>
      <c r="H429" s="57">
        <v>50</v>
      </c>
      <c r="I429" s="36" t="s">
        <v>15</v>
      </c>
      <c r="J429" s="57" t="str">
        <f>IF(VLOOKUP(N429,stamgegevens!$B$1:$D$38,3,FALSE)="m","mannen","vrouwen")</f>
        <v>mannen</v>
      </c>
      <c r="K429" s="57">
        <v>2004</v>
      </c>
      <c r="L429" s="114" t="s">
        <v>51</v>
      </c>
      <c r="M429" s="109">
        <v>3.4317129629629628E-4</v>
      </c>
      <c r="N429" s="43" t="s">
        <v>30</v>
      </c>
      <c r="O429" s="113">
        <v>43842</v>
      </c>
      <c r="P429" s="43" t="s">
        <v>454</v>
      </c>
      <c r="Q429" s="57" t="s">
        <v>53</v>
      </c>
    </row>
    <row r="430" spans="1:17" x14ac:dyDescent="0.55000000000000004">
      <c r="A430" s="117" t="str">
        <f>VLOOKUP(B430,verwijzingen!$A$5:$B$152,2,FALSE)&amp;L430</f>
        <v>kbhwi20016 jaar</v>
      </c>
      <c r="B430" s="119" t="str">
        <f t="shared" si="25"/>
        <v>korte baan;200;wisselslag;mannen;record</v>
      </c>
      <c r="C430" s="119" t="str">
        <f t="shared" si="26"/>
        <v>korte baan;200;wisselslag;mannen</v>
      </c>
      <c r="D430" s="119" t="str">
        <f t="shared" si="24"/>
        <v>korte baan;200;wisselslag;mannen0,00162986111111111</v>
      </c>
      <c r="E430" s="119" t="str">
        <f t="shared" si="27"/>
        <v>korte baan;200;wisselslag;mannen;record0,00162986111111111</v>
      </c>
      <c r="F430" s="36" t="s">
        <v>8</v>
      </c>
      <c r="G430" s="113" t="s">
        <v>57</v>
      </c>
      <c r="H430" s="57">
        <v>200</v>
      </c>
      <c r="I430" s="36" t="s">
        <v>17</v>
      </c>
      <c r="J430" s="57" t="str">
        <f>IF(VLOOKUP(N430,stamgegevens!$B$1:$D$38,3,FALSE)="m","mannen","vrouwen")</f>
        <v>mannen</v>
      </c>
      <c r="K430" s="57">
        <v>2004</v>
      </c>
      <c r="L430" s="114" t="s">
        <v>51</v>
      </c>
      <c r="M430" s="109">
        <v>1.6298611111111112E-3</v>
      </c>
      <c r="N430" s="43" t="s">
        <v>30</v>
      </c>
      <c r="O430" s="113">
        <v>43842</v>
      </c>
      <c r="P430" s="43" t="s">
        <v>454</v>
      </c>
      <c r="Q430" s="57" t="s">
        <v>38</v>
      </c>
    </row>
    <row r="431" spans="1:17" hidden="1" x14ac:dyDescent="0.55000000000000004">
      <c r="A431" s="117" t="e">
        <f>VLOOKUP(B431,verwijzingen!$A$5:$B$152,2,FALSE)&amp;L431</f>
        <v>#N/A</v>
      </c>
      <c r="B431" s="119" t="str">
        <f t="shared" si="25"/>
        <v>korte baan;50;vlinderslag;mannen;oud</v>
      </c>
      <c r="C431" s="119" t="str">
        <f t="shared" si="26"/>
        <v>korte baan;50;vlinderslag;mannen</v>
      </c>
      <c r="D431" s="119" t="str">
        <f t="shared" si="24"/>
        <v>korte baan;50;vlinderslag;mannen0,000360185185185185</v>
      </c>
      <c r="E431" s="119" t="str">
        <f t="shared" si="27"/>
        <v>korte baan;50;vlinderslag;mannen;oud0,000360185185185185</v>
      </c>
      <c r="F431" s="36" t="s">
        <v>8</v>
      </c>
      <c r="G431" s="113" t="s">
        <v>57</v>
      </c>
      <c r="H431" s="57">
        <v>50</v>
      </c>
      <c r="I431" s="36" t="s">
        <v>15</v>
      </c>
      <c r="J431" s="57" t="str">
        <f>IF(VLOOKUP(N431,stamgegevens!$B$1:$D$38,3,FALSE)="m","mannen","vrouwen")</f>
        <v>mannen</v>
      </c>
      <c r="K431" s="57">
        <v>2003</v>
      </c>
      <c r="L431" s="114" t="s">
        <v>52</v>
      </c>
      <c r="M431" s="109">
        <v>3.6018518518518523E-4</v>
      </c>
      <c r="N431" s="43" t="s">
        <v>20</v>
      </c>
      <c r="O431" s="113">
        <v>43842</v>
      </c>
      <c r="P431" s="43" t="s">
        <v>454</v>
      </c>
      <c r="Q431" s="57" t="s">
        <v>53</v>
      </c>
    </row>
    <row r="432" spans="1:17" hidden="1" x14ac:dyDescent="0.55000000000000004">
      <c r="A432" s="117" t="e">
        <f>VLOOKUP(B432,verwijzingen!$A$5:$B$152,2,FALSE)&amp;L432</f>
        <v>#N/A</v>
      </c>
      <c r="B432" s="119" t="str">
        <f t="shared" si="25"/>
        <v>korte baan;100;vlinderslag;mannen;oud</v>
      </c>
      <c r="C432" s="119" t="str">
        <f t="shared" si="26"/>
        <v>korte baan;100;vlinderslag;mannen</v>
      </c>
      <c r="D432" s="119" t="str">
        <f t="shared" si="24"/>
        <v>korte baan;100;vlinderslag;mannen0,000787037037037037</v>
      </c>
      <c r="E432" s="119" t="str">
        <f t="shared" si="27"/>
        <v>korte baan;100;vlinderslag;mannen;oud0,000787037037037037</v>
      </c>
      <c r="F432" s="36" t="s">
        <v>8</v>
      </c>
      <c r="G432" s="113" t="s">
        <v>57</v>
      </c>
      <c r="H432" s="57">
        <v>100</v>
      </c>
      <c r="I432" s="36" t="s">
        <v>15</v>
      </c>
      <c r="J432" s="57" t="str">
        <f>IF(VLOOKUP(N432,stamgegevens!$B$1:$D$38,3,FALSE)="m","mannen","vrouwen")</f>
        <v>mannen</v>
      </c>
      <c r="K432" s="57">
        <v>2003</v>
      </c>
      <c r="L432" s="114" t="s">
        <v>52</v>
      </c>
      <c r="M432" s="109">
        <v>7.8703703703703705E-4</v>
      </c>
      <c r="N432" s="43" t="s">
        <v>20</v>
      </c>
      <c r="O432" s="113">
        <v>43842</v>
      </c>
      <c r="P432" s="43" t="s">
        <v>454</v>
      </c>
      <c r="Q432" s="57" t="s">
        <v>53</v>
      </c>
    </row>
    <row r="433" spans="1:17" hidden="1" x14ac:dyDescent="0.55000000000000004">
      <c r="A433" s="117" t="e">
        <f>VLOOKUP(B433,verwijzingen!$A$5:$B$152,2,FALSE)&amp;L433</f>
        <v>#N/A</v>
      </c>
      <c r="B433" s="119" t="str">
        <f t="shared" si="25"/>
        <v>korte baan;200;wisselslag;mannen;oud</v>
      </c>
      <c r="C433" s="119" t="str">
        <f t="shared" si="26"/>
        <v>korte baan;200;wisselslag;mannen</v>
      </c>
      <c r="D433" s="119" t="str">
        <f t="shared" si="24"/>
        <v>korte baan;200;wisselslag;mannen0,00172546296296296</v>
      </c>
      <c r="E433" s="119" t="str">
        <f t="shared" si="27"/>
        <v>korte baan;200;wisselslag;mannen;oud0,00172546296296296</v>
      </c>
      <c r="F433" s="36" t="s">
        <v>8</v>
      </c>
      <c r="G433" s="113" t="s">
        <v>57</v>
      </c>
      <c r="H433" s="57">
        <v>200</v>
      </c>
      <c r="I433" s="36" t="s">
        <v>17</v>
      </c>
      <c r="J433" s="57" t="str">
        <f>IF(VLOOKUP(N433,stamgegevens!$B$1:$D$38,3,FALSE)="m","mannen","vrouwen")</f>
        <v>mannen</v>
      </c>
      <c r="K433" s="57">
        <v>2003</v>
      </c>
      <c r="L433" s="114" t="s">
        <v>52</v>
      </c>
      <c r="M433" s="109">
        <v>1.7254629629629627E-3</v>
      </c>
      <c r="N433" s="43" t="s">
        <v>20</v>
      </c>
      <c r="O433" s="113">
        <v>43842</v>
      </c>
      <c r="P433" s="43" t="s">
        <v>454</v>
      </c>
      <c r="Q433" s="57" t="s">
        <v>53</v>
      </c>
    </row>
    <row r="434" spans="1:17" hidden="1" x14ac:dyDescent="0.55000000000000004">
      <c r="A434" s="117" t="e">
        <f>VLOOKUP(B434,verwijzingen!$A$5:$B$152,2,FALSE)&amp;L434</f>
        <v>#N/A</v>
      </c>
      <c r="B434" s="119" t="str">
        <f t="shared" si="25"/>
        <v>korte baan;50;rugslag;mannen;oud</v>
      </c>
      <c r="C434" s="119" t="str">
        <f t="shared" si="26"/>
        <v>korte baan;50;rugslag;mannen</v>
      </c>
      <c r="D434" s="119" t="str">
        <f t="shared" si="24"/>
        <v>korte baan;50;rugslag;mannen0,000394560185185185</v>
      </c>
      <c r="E434" s="119" t="str">
        <f t="shared" si="27"/>
        <v>korte baan;50;rugslag;mannen;oud0,000394560185185185</v>
      </c>
      <c r="F434" s="36" t="s">
        <v>8</v>
      </c>
      <c r="G434" s="113" t="s">
        <v>57</v>
      </c>
      <c r="H434" s="57">
        <v>50</v>
      </c>
      <c r="I434" s="36" t="s">
        <v>13</v>
      </c>
      <c r="J434" s="57" t="str">
        <f>IF(VLOOKUP(N434,stamgegevens!$B$1:$D$38,3,FALSE)="m","mannen","vrouwen")</f>
        <v>mannen</v>
      </c>
      <c r="K434" s="57">
        <v>2003</v>
      </c>
      <c r="L434" s="114" t="s">
        <v>52</v>
      </c>
      <c r="M434" s="109">
        <v>3.9456018518518524E-4</v>
      </c>
      <c r="N434" s="43" t="s">
        <v>444</v>
      </c>
      <c r="O434" s="113">
        <v>43842</v>
      </c>
      <c r="P434" s="43" t="s">
        <v>454</v>
      </c>
      <c r="Q434" s="57" t="s">
        <v>53</v>
      </c>
    </row>
    <row r="435" spans="1:17" hidden="1" x14ac:dyDescent="0.55000000000000004">
      <c r="A435" s="117" t="e">
        <f>VLOOKUP(B435,verwijzingen!$A$5:$B$152,2,FALSE)&amp;L435</f>
        <v>#N/A</v>
      </c>
      <c r="B435" s="119" t="str">
        <f t="shared" si="25"/>
        <v>korte baan;100;rugslag;mannen;oud</v>
      </c>
      <c r="C435" s="119" t="str">
        <f t="shared" si="26"/>
        <v>korte baan;100;rugslag;mannen</v>
      </c>
      <c r="D435" s="119" t="str">
        <f t="shared" si="24"/>
        <v>korte baan;100;rugslag;mannen0,000795949074074074</v>
      </c>
      <c r="E435" s="119" t="str">
        <f t="shared" si="27"/>
        <v>korte baan;100;rugslag;mannen;oud0,000795949074074074</v>
      </c>
      <c r="F435" s="36" t="s">
        <v>8</v>
      </c>
      <c r="G435" s="113" t="s">
        <v>57</v>
      </c>
      <c r="H435" s="57">
        <v>100</v>
      </c>
      <c r="I435" s="36" t="s">
        <v>13</v>
      </c>
      <c r="J435" s="57" t="str">
        <f>IF(VLOOKUP(N435,stamgegevens!$B$1:$D$38,3,FALSE)="m","mannen","vrouwen")</f>
        <v>mannen</v>
      </c>
      <c r="K435" s="57">
        <v>2003</v>
      </c>
      <c r="L435" s="114" t="s">
        <v>52</v>
      </c>
      <c r="M435" s="109">
        <v>7.9594907407407425E-4</v>
      </c>
      <c r="N435" s="43" t="s">
        <v>444</v>
      </c>
      <c r="O435" s="113">
        <v>43842</v>
      </c>
      <c r="P435" s="43" t="s">
        <v>454</v>
      </c>
      <c r="Q435" s="57" t="s">
        <v>53</v>
      </c>
    </row>
    <row r="436" spans="1:17" hidden="1" x14ac:dyDescent="0.55000000000000004">
      <c r="A436" s="117" t="e">
        <f>VLOOKUP(B436,verwijzingen!$A$5:$B$152,2,FALSE)&amp;L436</f>
        <v>#N/A</v>
      </c>
      <c r="B436" s="119" t="str">
        <f t="shared" si="25"/>
        <v>korte baan;50;schoolslag;mannen;oud</v>
      </c>
      <c r="C436" s="119" t="str">
        <f t="shared" si="26"/>
        <v>korte baan;50;schoolslag;mannen</v>
      </c>
      <c r="D436" s="119" t="str">
        <f t="shared" si="24"/>
        <v>korte baan;50;schoolslag;mannen0,0004375</v>
      </c>
      <c r="E436" s="119" t="str">
        <f t="shared" si="27"/>
        <v>korte baan;50;schoolslag;mannen;oud0,0004375</v>
      </c>
      <c r="F436" s="36" t="s">
        <v>8</v>
      </c>
      <c r="G436" s="113" t="s">
        <v>57</v>
      </c>
      <c r="H436" s="57">
        <v>50</v>
      </c>
      <c r="I436" s="36" t="s">
        <v>14</v>
      </c>
      <c r="J436" s="57" t="str">
        <f>IF(VLOOKUP(N436,stamgegevens!$B$1:$D$38,3,FALSE)="m","mannen","vrouwen")</f>
        <v>mannen</v>
      </c>
      <c r="K436" s="57">
        <v>2003</v>
      </c>
      <c r="L436" s="114" t="s">
        <v>52</v>
      </c>
      <c r="M436" s="109">
        <v>4.3750000000000001E-4</v>
      </c>
      <c r="N436" s="43" t="s">
        <v>444</v>
      </c>
      <c r="O436" s="113">
        <v>43842</v>
      </c>
      <c r="P436" s="43" t="s">
        <v>454</v>
      </c>
      <c r="Q436" s="57" t="s">
        <v>53</v>
      </c>
    </row>
    <row r="437" spans="1:17" hidden="1" x14ac:dyDescent="0.55000000000000004">
      <c r="A437" s="117" t="e">
        <f>VLOOKUP(B437,verwijzingen!$A$5:$B$152,2,FALSE)&amp;L437</f>
        <v>#N/A</v>
      </c>
      <c r="B437" s="119" t="str">
        <f t="shared" si="25"/>
        <v>korte baan;100;schoolslag;mannen;oud</v>
      </c>
      <c r="C437" s="119" t="str">
        <f t="shared" si="26"/>
        <v>korte baan;100;schoolslag;mannen</v>
      </c>
      <c r="D437" s="119" t="str">
        <f t="shared" si="24"/>
        <v>korte baan;100;schoolslag;mannen0,000946875</v>
      </c>
      <c r="E437" s="119" t="str">
        <f t="shared" si="27"/>
        <v>korte baan;100;schoolslag;mannen;oud0,000946875</v>
      </c>
      <c r="F437" s="36" t="s">
        <v>8</v>
      </c>
      <c r="G437" s="113" t="s">
        <v>57</v>
      </c>
      <c r="H437" s="57">
        <v>100</v>
      </c>
      <c r="I437" s="36" t="s">
        <v>14</v>
      </c>
      <c r="J437" s="57" t="str">
        <f>IF(VLOOKUP(N437,stamgegevens!$B$1:$D$38,3,FALSE)="m","mannen","vrouwen")</f>
        <v>mannen</v>
      </c>
      <c r="K437" s="57">
        <v>2003</v>
      </c>
      <c r="L437" s="114" t="s">
        <v>52</v>
      </c>
      <c r="M437" s="109">
        <v>9.4687499999999991E-4</v>
      </c>
      <c r="N437" s="43" t="s">
        <v>444</v>
      </c>
      <c r="O437" s="113">
        <v>43842</v>
      </c>
      <c r="P437" s="43" t="s">
        <v>454</v>
      </c>
      <c r="Q437" s="57" t="s">
        <v>53</v>
      </c>
    </row>
    <row r="438" spans="1:17" x14ac:dyDescent="0.55000000000000004">
      <c r="A438" s="117" t="str">
        <f>VLOOKUP(B438,verwijzingen!$A$5:$B$152,2,FALSE)&amp;L438</f>
        <v>kbhsc20017 jaar</v>
      </c>
      <c r="B438" s="119" t="str">
        <f t="shared" si="25"/>
        <v>korte baan;200;schoolslag;mannen;record</v>
      </c>
      <c r="C438" s="119" t="str">
        <f t="shared" si="26"/>
        <v>korte baan;200;schoolslag;mannen</v>
      </c>
      <c r="D438" s="119" t="str">
        <f t="shared" si="24"/>
        <v>korte baan;200;schoolslag;mannen0,00198993055555556</v>
      </c>
      <c r="E438" s="119" t="str">
        <f t="shared" si="27"/>
        <v>korte baan;200;schoolslag;mannen;record0,00198993055555556</v>
      </c>
      <c r="F438" s="36" t="s">
        <v>8</v>
      </c>
      <c r="G438" s="164" t="s">
        <v>57</v>
      </c>
      <c r="H438" s="57">
        <v>200</v>
      </c>
      <c r="I438" s="36" t="s">
        <v>14</v>
      </c>
      <c r="J438" s="43" t="str">
        <f>IF(VLOOKUP(N438,stamgegevens!$B$1:$D$38,3,FALSE)="m","mannen","vrouwen")</f>
        <v>mannen</v>
      </c>
      <c r="K438" s="57">
        <v>2003</v>
      </c>
      <c r="L438" s="114" t="s">
        <v>52</v>
      </c>
      <c r="M438" s="109">
        <v>1.9899305555555555E-3</v>
      </c>
      <c r="N438" s="43" t="s">
        <v>444</v>
      </c>
      <c r="O438" s="113">
        <v>43842</v>
      </c>
      <c r="P438" s="43" t="s">
        <v>454</v>
      </c>
      <c r="Q438" s="43" t="s">
        <v>38</v>
      </c>
    </row>
    <row r="439" spans="1:17" ht="14.25" hidden="1" customHeight="1" x14ac:dyDescent="0.55000000000000004">
      <c r="A439" s="117" t="e">
        <f>VLOOKUP(B439,verwijzingen!$A$5:$B$152,2,FALSE)&amp;L439</f>
        <v>#N/A</v>
      </c>
      <c r="B439" s="119" t="str">
        <f t="shared" si="25"/>
        <v>korte baan;50;vlinderslag;mannen;oud</v>
      </c>
      <c r="C439" s="119" t="str">
        <f t="shared" si="26"/>
        <v>korte baan;50;vlinderslag;mannen</v>
      </c>
      <c r="D439" s="119" t="str">
        <f t="shared" si="24"/>
        <v>korte baan;50;vlinderslag;mannen0,000337847222222222</v>
      </c>
      <c r="E439" s="119" t="str">
        <f t="shared" si="27"/>
        <v>korte baan;50;vlinderslag;mannen;oud0,000337847222222222</v>
      </c>
      <c r="F439" s="36" t="s">
        <v>8</v>
      </c>
      <c r="G439" s="113" t="s">
        <v>57</v>
      </c>
      <c r="H439" s="57">
        <v>50</v>
      </c>
      <c r="I439" s="36" t="s">
        <v>15</v>
      </c>
      <c r="J439" s="57" t="str">
        <f>IF(VLOOKUP(N439,stamgegevens!$B$1:$D$38,3,FALSE)="m","mannen","vrouwen")</f>
        <v>mannen</v>
      </c>
      <c r="K439" s="57">
        <v>2003</v>
      </c>
      <c r="L439" s="114" t="s">
        <v>52</v>
      </c>
      <c r="M439" s="109">
        <v>3.3784722222222224E-4</v>
      </c>
      <c r="N439" s="43" t="s">
        <v>444</v>
      </c>
      <c r="O439" s="113">
        <v>43842</v>
      </c>
      <c r="P439" s="43" t="s">
        <v>454</v>
      </c>
      <c r="Q439" s="57" t="s">
        <v>53</v>
      </c>
    </row>
    <row r="440" spans="1:17" hidden="1" x14ac:dyDescent="0.55000000000000004">
      <c r="A440" s="117" t="e">
        <f>VLOOKUP(B440,verwijzingen!$A$5:$B$152,2,FALSE)&amp;L440</f>
        <v>#N/A</v>
      </c>
      <c r="B440" s="119" t="str">
        <f t="shared" si="25"/>
        <v>korte baan;50;rugslag;vrouwen;oud</v>
      </c>
      <c r="C440" s="119" t="str">
        <f t="shared" si="26"/>
        <v>korte baan;50;rugslag;vrouwen</v>
      </c>
      <c r="D440" s="119" t="str">
        <f t="shared" si="24"/>
        <v>korte baan;50;rugslag;vrouwen0,000450231481481482</v>
      </c>
      <c r="E440" s="119" t="str">
        <f t="shared" si="27"/>
        <v>korte baan;50;rugslag;vrouwen;oud0,000450231481481482</v>
      </c>
      <c r="F440" s="36" t="s">
        <v>8</v>
      </c>
      <c r="G440" s="113" t="s">
        <v>57</v>
      </c>
      <c r="H440" s="57">
        <v>50</v>
      </c>
      <c r="I440" s="36" t="s">
        <v>13</v>
      </c>
      <c r="J440" s="57" t="str">
        <f>IF(VLOOKUP(N440,stamgegevens!$B$1:$D$38,3,FALSE)="m","mannen","vrouwen")</f>
        <v>vrouwen</v>
      </c>
      <c r="K440" s="57">
        <v>2002</v>
      </c>
      <c r="L440" s="114" t="s">
        <v>251</v>
      </c>
      <c r="M440" s="109">
        <v>4.5023148148148152E-4</v>
      </c>
      <c r="N440" s="43" t="s">
        <v>24</v>
      </c>
      <c r="O440" s="113">
        <v>43842</v>
      </c>
      <c r="P440" s="43" t="s">
        <v>454</v>
      </c>
      <c r="Q440" s="57" t="s">
        <v>53</v>
      </c>
    </row>
    <row r="441" spans="1:17" hidden="1" x14ac:dyDescent="0.55000000000000004">
      <c r="A441" s="117" t="e">
        <f>VLOOKUP(B441,verwijzingen!$A$5:$B$152,2,FALSE)&amp;L441</f>
        <v>#N/A</v>
      </c>
      <c r="B441" s="119" t="str">
        <f t="shared" si="25"/>
        <v>korte baan;100;rugslag;vrouwen;oud</v>
      </c>
      <c r="C441" s="119" t="str">
        <f t="shared" si="26"/>
        <v>korte baan;100;rugslag;vrouwen</v>
      </c>
      <c r="D441" s="119" t="str">
        <f t="shared" si="24"/>
        <v>korte baan;100;rugslag;vrouwen0,000914699074074074</v>
      </c>
      <c r="E441" s="119" t="str">
        <f t="shared" si="27"/>
        <v>korte baan;100;rugslag;vrouwen;oud0,000914699074074074</v>
      </c>
      <c r="F441" s="36" t="s">
        <v>8</v>
      </c>
      <c r="G441" s="113" t="s">
        <v>57</v>
      </c>
      <c r="H441" s="57">
        <v>100</v>
      </c>
      <c r="I441" s="36" t="s">
        <v>13</v>
      </c>
      <c r="J441" s="57" t="str">
        <f>IF(VLOOKUP(N441,stamgegevens!$B$1:$D$38,3,FALSE)="m","mannen","vrouwen")</f>
        <v>vrouwen</v>
      </c>
      <c r="K441" s="57">
        <v>2002</v>
      </c>
      <c r="L441" s="114" t="s">
        <v>251</v>
      </c>
      <c r="M441" s="109">
        <v>9.1469907407407396E-4</v>
      </c>
      <c r="N441" s="43" t="s">
        <v>24</v>
      </c>
      <c r="O441" s="113">
        <v>43842</v>
      </c>
      <c r="P441" s="43" t="s">
        <v>454</v>
      </c>
      <c r="Q441" s="57" t="s">
        <v>53</v>
      </c>
    </row>
    <row r="442" spans="1:17" hidden="1" x14ac:dyDescent="0.55000000000000004">
      <c r="A442" s="117" t="e">
        <f>VLOOKUP(B442,verwijzingen!$A$5:$B$152,2,FALSE)&amp;L442</f>
        <v>#N/A</v>
      </c>
      <c r="B442" s="119" t="str">
        <f t="shared" si="25"/>
        <v>korte baan;200;schoolslag;vrouwen;oud</v>
      </c>
      <c r="C442" s="119" t="str">
        <f t="shared" si="26"/>
        <v>korte baan;200;schoolslag;vrouwen</v>
      </c>
      <c r="D442" s="119" t="str">
        <f t="shared" si="24"/>
        <v>korte baan;200;schoolslag;vrouwen0,00232951388888889</v>
      </c>
      <c r="E442" s="119" t="str">
        <f t="shared" si="27"/>
        <v>korte baan;200;schoolslag;vrouwen;oud0,00232951388888889</v>
      </c>
      <c r="F442" s="36" t="s">
        <v>8</v>
      </c>
      <c r="G442" s="113" t="s">
        <v>57</v>
      </c>
      <c r="H442" s="57">
        <v>200</v>
      </c>
      <c r="I442" s="36" t="s">
        <v>14</v>
      </c>
      <c r="J442" s="57" t="str">
        <f>IF(VLOOKUP(N442,stamgegevens!$B$1:$D$38,3,FALSE)="m","mannen","vrouwen")</f>
        <v>vrouwen</v>
      </c>
      <c r="K442" s="57">
        <v>2002</v>
      </c>
      <c r="L442" s="114" t="s">
        <v>251</v>
      </c>
      <c r="M442" s="109">
        <v>2.3295138888888888E-3</v>
      </c>
      <c r="N442" s="43" t="s">
        <v>23</v>
      </c>
      <c r="O442" s="113">
        <v>43842</v>
      </c>
      <c r="P442" s="43" t="s">
        <v>454</v>
      </c>
      <c r="Q442" s="57" t="s">
        <v>53</v>
      </c>
    </row>
    <row r="443" spans="1:17" hidden="1" x14ac:dyDescent="0.55000000000000004">
      <c r="A443" s="117" t="e">
        <f>VLOOKUP(B443,verwijzingen!$A$5:$B$152,2,FALSE)&amp;L443</f>
        <v>#N/A</v>
      </c>
      <c r="B443" s="119" t="str">
        <f t="shared" si="25"/>
        <v>korte baan;200;schoolslag;mannen;oud</v>
      </c>
      <c r="C443" s="119" t="str">
        <f t="shared" si="26"/>
        <v>korte baan;200;schoolslag;mannen</v>
      </c>
      <c r="D443" s="119" t="str">
        <f t="shared" si="24"/>
        <v>korte baan;200;schoolslag;mannen0,00202986111111111</v>
      </c>
      <c r="E443" s="119" t="str">
        <f t="shared" si="27"/>
        <v>korte baan;200;schoolslag;mannen;oud0,00202986111111111</v>
      </c>
      <c r="F443" s="36" t="s">
        <v>8</v>
      </c>
      <c r="G443" s="113" t="s">
        <v>57</v>
      </c>
      <c r="H443" s="57">
        <v>200</v>
      </c>
      <c r="I443" s="36" t="s">
        <v>14</v>
      </c>
      <c r="J443" s="57" t="str">
        <f>IF(VLOOKUP(N443,stamgegevens!$B$1:$D$38,3,FALSE)="m","mannen","vrouwen")</f>
        <v>mannen</v>
      </c>
      <c r="K443" s="57">
        <v>2001</v>
      </c>
      <c r="L443" s="114" t="s">
        <v>251</v>
      </c>
      <c r="M443" s="109">
        <v>2.0298611111111112E-3</v>
      </c>
      <c r="N443" s="43" t="s">
        <v>29</v>
      </c>
      <c r="O443" s="113">
        <v>43842</v>
      </c>
      <c r="P443" s="43" t="s">
        <v>454</v>
      </c>
      <c r="Q443" s="57" t="s">
        <v>53</v>
      </c>
    </row>
    <row r="444" spans="1:17" ht="12" customHeight="1" x14ac:dyDescent="0.55000000000000004">
      <c r="A444" s="117" t="str">
        <f>VLOOKUP(B444,verwijzingen!$A$5:$B$152,2,FALSE)&amp;L444</f>
        <v>kbhvr4x100&gt;= 18 jaar</v>
      </c>
      <c r="B444" s="119" t="str">
        <f t="shared" si="25"/>
        <v>korte baan;4x100;vrije slag;mannen;record</v>
      </c>
      <c r="C444" s="119" t="str">
        <f t="shared" si="26"/>
        <v>korte baan;4x100;vrije slag;mannen</v>
      </c>
      <c r="D444" s="119" t="str">
        <f t="shared" si="24"/>
        <v>korte baan;4x100;vrije slag;mannen0,0027318287037037</v>
      </c>
      <c r="E444" s="119" t="str">
        <f t="shared" si="27"/>
        <v>korte baan;4x100;vrije slag;mannen;record0,0027318287037037</v>
      </c>
      <c r="F444" s="36" t="s">
        <v>8</v>
      </c>
      <c r="G444" s="57" t="s">
        <v>57</v>
      </c>
      <c r="H444" s="57" t="s">
        <v>351</v>
      </c>
      <c r="I444" s="36" t="s">
        <v>12</v>
      </c>
      <c r="J444" s="57" t="str">
        <f>IF(VLOOKUP(N444,stamgegevens!$B$1:$D$38,3,FALSE)="m","mannen","vrouwen")</f>
        <v>mannen</v>
      </c>
      <c r="K444" s="57">
        <v>2000</v>
      </c>
      <c r="L444" s="114" t="s">
        <v>251</v>
      </c>
      <c r="M444" s="109">
        <v>2.7318287037037038E-3</v>
      </c>
      <c r="N444" s="43" t="s">
        <v>352</v>
      </c>
      <c r="O444" s="113">
        <v>43842</v>
      </c>
      <c r="P444" s="43" t="s">
        <v>454</v>
      </c>
      <c r="Q444" s="57" t="s">
        <v>38</v>
      </c>
    </row>
    <row r="445" spans="1:17" hidden="1" x14ac:dyDescent="0.55000000000000004">
      <c r="A445" s="117" t="str">
        <f>VLOOKUP(B445,verwijzingen!$A$5:$B$152,2,FALSE)&amp;L445</f>
        <v>lbhvr5013 jaar</v>
      </c>
      <c r="B445" s="119" t="str">
        <f t="shared" si="25"/>
        <v>lange baan;50;vrije slag;mannen;record</v>
      </c>
      <c r="C445" s="119" t="str">
        <f t="shared" si="26"/>
        <v>lange baan;50;vrije slag;mannen</v>
      </c>
      <c r="D445" s="119" t="str">
        <f t="shared" si="24"/>
        <v>lange baan;50;vrije slag;mannen0,000366550925925926</v>
      </c>
      <c r="E445" s="119" t="str">
        <f t="shared" si="27"/>
        <v>lange baan;50;vrije slag;mannen;record0,000366550925925926</v>
      </c>
      <c r="F445" s="36" t="s">
        <v>8</v>
      </c>
      <c r="G445" s="57" t="s">
        <v>456</v>
      </c>
      <c r="H445" s="57">
        <v>50</v>
      </c>
      <c r="I445" s="36" t="s">
        <v>12</v>
      </c>
      <c r="J445" s="57" t="str">
        <f>IF(VLOOKUP(N445,stamgegevens!$B$1:$D$38,3,FALSE)="m","mannen","vrouwen")</f>
        <v>mannen</v>
      </c>
      <c r="K445" s="57">
        <v>2007</v>
      </c>
      <c r="L445" s="114" t="s">
        <v>48</v>
      </c>
      <c r="M445" s="109">
        <v>3.6655092592592598E-4</v>
      </c>
      <c r="N445" s="43" t="s">
        <v>22</v>
      </c>
      <c r="O445" s="113">
        <v>43870</v>
      </c>
      <c r="P445" s="43" t="s">
        <v>447</v>
      </c>
      <c r="Q445" s="57" t="s">
        <v>38</v>
      </c>
    </row>
    <row r="446" spans="1:17" hidden="1" x14ac:dyDescent="0.55000000000000004">
      <c r="A446" s="117" t="str">
        <f>VLOOKUP(B446,verwijzingen!$A$5:$B$152,2,FALSE)&amp;L446</f>
        <v>lbhru5013 jaar</v>
      </c>
      <c r="B446" s="119" t="str">
        <f t="shared" si="25"/>
        <v>lange baan;50;rugslag;mannen;record</v>
      </c>
      <c r="C446" s="119" t="str">
        <f t="shared" si="26"/>
        <v>lange baan;50;rugslag;mannen</v>
      </c>
      <c r="D446" s="119" t="str">
        <f t="shared" si="24"/>
        <v>lange baan;50;rugslag;mannen0,00044837962962963</v>
      </c>
      <c r="E446" s="119" t="str">
        <f t="shared" si="27"/>
        <v>lange baan;50;rugslag;mannen;record0,00044837962962963</v>
      </c>
      <c r="F446" s="36" t="s">
        <v>8</v>
      </c>
      <c r="G446" s="57" t="s">
        <v>456</v>
      </c>
      <c r="H446" s="57">
        <v>50</v>
      </c>
      <c r="I446" s="36" t="s">
        <v>13</v>
      </c>
      <c r="J446" s="57" t="str">
        <f>IF(VLOOKUP(N446,stamgegevens!$B$1:$D$38,3,FALSE)="m","mannen","vrouwen")</f>
        <v>mannen</v>
      </c>
      <c r="K446" s="57">
        <v>2007</v>
      </c>
      <c r="L446" s="114" t="s">
        <v>48</v>
      </c>
      <c r="M446" s="109">
        <v>4.4837962962962968E-4</v>
      </c>
      <c r="N446" s="43" t="s">
        <v>22</v>
      </c>
      <c r="O446" s="113">
        <v>43870</v>
      </c>
      <c r="P446" s="43" t="s">
        <v>447</v>
      </c>
      <c r="Q446" s="57" t="s">
        <v>38</v>
      </c>
    </row>
    <row r="447" spans="1:17" hidden="1" x14ac:dyDescent="0.55000000000000004">
      <c r="A447" s="117" t="str">
        <f>VLOOKUP(B447,verwijzingen!$A$5:$B$152,2,FALSE)&amp;L447</f>
        <v>lbhru10013 jaar</v>
      </c>
      <c r="B447" s="119" t="str">
        <f t="shared" si="25"/>
        <v>lange baan;100;rugslag;mannen;record</v>
      </c>
      <c r="C447" s="119" t="str">
        <f t="shared" si="26"/>
        <v>lange baan;100;rugslag;mannen</v>
      </c>
      <c r="D447" s="119" t="str">
        <f t="shared" si="24"/>
        <v>lange baan;100;rugslag;mannen0,000923032407407407</v>
      </c>
      <c r="E447" s="119" t="str">
        <f t="shared" si="27"/>
        <v>lange baan;100;rugslag;mannen;record0,000923032407407407</v>
      </c>
      <c r="F447" s="36" t="s">
        <v>8</v>
      </c>
      <c r="G447" s="57" t="s">
        <v>456</v>
      </c>
      <c r="H447" s="57">
        <v>100</v>
      </c>
      <c r="I447" s="36" t="s">
        <v>13</v>
      </c>
      <c r="J447" s="57" t="str">
        <f>IF(VLOOKUP(N447,stamgegevens!$B$1:$D$38,3,FALSE)="m","mannen","vrouwen")</f>
        <v>mannen</v>
      </c>
      <c r="K447" s="57">
        <v>2007</v>
      </c>
      <c r="L447" s="114" t="s">
        <v>48</v>
      </c>
      <c r="M447" s="109">
        <v>9.2303240740740746E-4</v>
      </c>
      <c r="N447" s="43" t="s">
        <v>22</v>
      </c>
      <c r="O447" s="113">
        <v>43870</v>
      </c>
      <c r="P447" s="43" t="s">
        <v>447</v>
      </c>
      <c r="Q447" s="57" t="s">
        <v>38</v>
      </c>
    </row>
    <row r="448" spans="1:17" hidden="1" x14ac:dyDescent="0.55000000000000004">
      <c r="A448" s="117" t="str">
        <f>VLOOKUP(B448,verwijzingen!$A$5:$B$152,2,FALSE)&amp;L448</f>
        <v>lbhru20013 jaar</v>
      </c>
      <c r="B448" s="119" t="str">
        <f t="shared" si="25"/>
        <v>lange baan;200;rugslag;mannen;record</v>
      </c>
      <c r="C448" s="119" t="str">
        <f t="shared" si="26"/>
        <v>lange baan;200;rugslag;mannen</v>
      </c>
      <c r="D448" s="119" t="str">
        <f t="shared" si="24"/>
        <v>lange baan;200;rugslag;mannen0,00190729166666667</v>
      </c>
      <c r="E448" s="119" t="str">
        <f t="shared" si="27"/>
        <v>lange baan;200;rugslag;mannen;record0,00190729166666667</v>
      </c>
      <c r="F448" s="36" t="s">
        <v>8</v>
      </c>
      <c r="G448" s="57" t="s">
        <v>456</v>
      </c>
      <c r="H448" s="57">
        <v>200</v>
      </c>
      <c r="I448" s="36" t="s">
        <v>13</v>
      </c>
      <c r="J448" s="57" t="str">
        <f>IF(VLOOKUP(N448,stamgegevens!$B$1:$D$38,3,FALSE)="m","mannen","vrouwen")</f>
        <v>mannen</v>
      </c>
      <c r="K448" s="57">
        <v>2007</v>
      </c>
      <c r="L448" s="114" t="s">
        <v>48</v>
      </c>
      <c r="M448" s="109">
        <v>1.9072916666666667E-3</v>
      </c>
      <c r="N448" s="43" t="s">
        <v>22</v>
      </c>
      <c r="O448" s="113">
        <v>43870</v>
      </c>
      <c r="P448" s="43" t="s">
        <v>447</v>
      </c>
      <c r="Q448" s="57" t="s">
        <v>38</v>
      </c>
    </row>
    <row r="449" spans="1:17" hidden="1" x14ac:dyDescent="0.55000000000000004">
      <c r="A449" s="117" t="e">
        <f>VLOOKUP(B449,verwijzingen!$A$5:$B$152,2,FALSE)&amp;L449</f>
        <v>#N/A</v>
      </c>
      <c r="B449" s="119" t="str">
        <f t="shared" si="25"/>
        <v>lange baan;50;schoolslag;mannen;oud</v>
      </c>
      <c r="C449" s="119" t="str">
        <f t="shared" si="26"/>
        <v>lange baan;50;schoolslag;mannen</v>
      </c>
      <c r="D449" s="119" t="str">
        <f t="shared" ref="D449:D464" si="28">CONCATENATE(C449,M449)</f>
        <v>lange baan;50;schoolslag;mannen0,000542939814814815</v>
      </c>
      <c r="E449" s="119" t="str">
        <f t="shared" si="27"/>
        <v>lange baan;50;schoolslag;mannen;oud0,000542939814814815</v>
      </c>
      <c r="F449" s="36" t="s">
        <v>8</v>
      </c>
      <c r="G449" s="57" t="s">
        <v>456</v>
      </c>
      <c r="H449" s="57">
        <v>50</v>
      </c>
      <c r="I449" s="36" t="s">
        <v>14</v>
      </c>
      <c r="J449" s="57" t="str">
        <f>IF(VLOOKUP(N449,stamgegevens!$B$1:$D$38,3,FALSE)="m","mannen","vrouwen")</f>
        <v>mannen</v>
      </c>
      <c r="K449" s="57">
        <v>2007</v>
      </c>
      <c r="L449" s="114" t="s">
        <v>48</v>
      </c>
      <c r="M449" s="109">
        <v>5.4293981481481478E-4</v>
      </c>
      <c r="N449" s="43" t="s">
        <v>22</v>
      </c>
      <c r="O449" s="113">
        <v>43870</v>
      </c>
      <c r="P449" s="43" t="s">
        <v>447</v>
      </c>
      <c r="Q449" s="57" t="s">
        <v>53</v>
      </c>
    </row>
    <row r="450" spans="1:17" hidden="1" x14ac:dyDescent="0.55000000000000004">
      <c r="A450" s="117" t="e">
        <f>VLOOKUP(B450,verwijzingen!$A$5:$B$152,2,FALSE)&amp;L450</f>
        <v>#N/A</v>
      </c>
      <c r="B450" s="119" t="str">
        <f t="shared" ref="B450:B565" si="29">+$G450&amp;";"&amp;$H450&amp;";"&amp;$I450&amp;";"&amp;$J450&amp;";"&amp;$Q450</f>
        <v>lange baan;100;schoolslag;mannen;oud</v>
      </c>
      <c r="C450" s="119" t="str">
        <f t="shared" ref="C450:C565" si="30">+$G450&amp;";"&amp;$H450&amp;";"&amp;$I450&amp;";"&amp;$J450</f>
        <v>lange baan;100;schoolslag;mannen</v>
      </c>
      <c r="D450" s="119" t="str">
        <f t="shared" si="28"/>
        <v>lange baan;100;schoolslag;mannen0,00116782407407407</v>
      </c>
      <c r="E450" s="119" t="str">
        <f t="shared" ref="E450:E464" si="31">+B450&amp;M450</f>
        <v>lange baan;100;schoolslag;mannen;oud0,00116782407407407</v>
      </c>
      <c r="F450" s="36" t="s">
        <v>8</v>
      </c>
      <c r="G450" s="57" t="s">
        <v>456</v>
      </c>
      <c r="H450" s="57">
        <v>100</v>
      </c>
      <c r="I450" s="36" t="s">
        <v>14</v>
      </c>
      <c r="J450" s="57" t="str">
        <f>IF(VLOOKUP(N450,stamgegevens!$B$1:$D$38,3,FALSE)="m","mannen","vrouwen")</f>
        <v>mannen</v>
      </c>
      <c r="K450" s="57">
        <v>2007</v>
      </c>
      <c r="L450" s="114" t="s">
        <v>48</v>
      </c>
      <c r="M450" s="109">
        <v>1.1678240740740739E-3</v>
      </c>
      <c r="N450" s="43" t="s">
        <v>22</v>
      </c>
      <c r="O450" s="113">
        <v>43870</v>
      </c>
      <c r="P450" s="43" t="s">
        <v>447</v>
      </c>
      <c r="Q450" s="57" t="s">
        <v>53</v>
      </c>
    </row>
    <row r="451" spans="1:17" hidden="1" x14ac:dyDescent="0.55000000000000004">
      <c r="A451" s="117" t="str">
        <f>VLOOKUP(B451,verwijzingen!$A$5:$B$152,2,FALSE)&amp;L451</f>
        <v>lbhsc20013 jaar</v>
      </c>
      <c r="B451" s="119" t="str">
        <f t="shared" si="29"/>
        <v>lange baan;200;schoolslag;mannen;record</v>
      </c>
      <c r="C451" s="119" t="str">
        <f t="shared" si="30"/>
        <v>lange baan;200;schoolslag;mannen</v>
      </c>
      <c r="D451" s="119" t="str">
        <f t="shared" si="28"/>
        <v>lange baan;200;schoolslag;mannen0,00240208333333333</v>
      </c>
      <c r="E451" s="119" t="str">
        <f t="shared" si="31"/>
        <v>lange baan;200;schoolslag;mannen;record0,00240208333333333</v>
      </c>
      <c r="F451" s="36" t="s">
        <v>8</v>
      </c>
      <c r="G451" s="57" t="s">
        <v>456</v>
      </c>
      <c r="H451" s="57">
        <v>200</v>
      </c>
      <c r="I451" s="36" t="s">
        <v>14</v>
      </c>
      <c r="J451" s="57" t="str">
        <f>IF(VLOOKUP(N451,stamgegevens!$B$1:$D$38,3,FALSE)="m","mannen","vrouwen")</f>
        <v>mannen</v>
      </c>
      <c r="K451" s="57">
        <v>2007</v>
      </c>
      <c r="L451" s="114" t="s">
        <v>48</v>
      </c>
      <c r="M451" s="109">
        <v>2.4020833333333333E-3</v>
      </c>
      <c r="N451" s="43" t="s">
        <v>22</v>
      </c>
      <c r="O451" s="113">
        <v>43870</v>
      </c>
      <c r="P451" s="43" t="s">
        <v>447</v>
      </c>
      <c r="Q451" s="57" t="s">
        <v>38</v>
      </c>
    </row>
    <row r="452" spans="1:17" hidden="1" x14ac:dyDescent="0.55000000000000004">
      <c r="A452" s="117" t="str">
        <f>VLOOKUP(B452,verwijzingen!$A$5:$B$152,2,FALSE)&amp;L452</f>
        <v>lbdvr5013 jaar</v>
      </c>
      <c r="B452" s="119" t="str">
        <f t="shared" si="29"/>
        <v>lange baan;50;vrije slag;vrouwen;record</v>
      </c>
      <c r="C452" s="119" t="str">
        <f t="shared" si="30"/>
        <v>lange baan;50;vrije slag;vrouwen</v>
      </c>
      <c r="D452" s="119" t="str">
        <f t="shared" si="28"/>
        <v>lange baan;50;vrije slag;vrouwen0,000403240740740741</v>
      </c>
      <c r="E452" s="119" t="str">
        <f t="shared" si="31"/>
        <v>lange baan;50;vrije slag;vrouwen;record0,000403240740740741</v>
      </c>
      <c r="F452" s="36" t="s">
        <v>8</v>
      </c>
      <c r="G452" s="57" t="s">
        <v>456</v>
      </c>
      <c r="H452" s="57">
        <v>50</v>
      </c>
      <c r="I452" s="36" t="s">
        <v>12</v>
      </c>
      <c r="J452" s="57" t="str">
        <f>IF(VLOOKUP(N452,stamgegevens!$B$1:$D$38,3,FALSE)="m","mannen","vrouwen")</f>
        <v>vrouwen</v>
      </c>
      <c r="K452" s="57">
        <v>2007</v>
      </c>
      <c r="L452" s="114" t="s">
        <v>48</v>
      </c>
      <c r="M452" s="109">
        <v>4.0324074074074085E-4</v>
      </c>
      <c r="N452" s="43" t="s">
        <v>26</v>
      </c>
      <c r="O452" s="113">
        <v>43870</v>
      </c>
      <c r="P452" s="43" t="s">
        <v>447</v>
      </c>
      <c r="Q452" s="57" t="s">
        <v>38</v>
      </c>
    </row>
    <row r="453" spans="1:17" hidden="1" x14ac:dyDescent="0.55000000000000004">
      <c r="A453" s="117" t="str">
        <f>VLOOKUP(B453,verwijzingen!$A$5:$B$152,2,FALSE)&amp;L453</f>
        <v>lbdvr10013 jaar</v>
      </c>
      <c r="B453" s="119" t="str">
        <f t="shared" si="29"/>
        <v>lange baan;100;vrije slag;vrouwen;record</v>
      </c>
      <c r="C453" s="119" t="str">
        <f t="shared" si="30"/>
        <v>lange baan;100;vrije slag;vrouwen</v>
      </c>
      <c r="D453" s="119" t="str">
        <f t="shared" si="28"/>
        <v>lange baan;100;vrije slag;vrouwen0,000852893518518518</v>
      </c>
      <c r="E453" s="119" t="str">
        <f t="shared" si="31"/>
        <v>lange baan;100;vrije slag;vrouwen;record0,000852893518518518</v>
      </c>
      <c r="F453" s="36" t="s">
        <v>8</v>
      </c>
      <c r="G453" s="57" t="s">
        <v>456</v>
      </c>
      <c r="H453" s="57">
        <v>100</v>
      </c>
      <c r="I453" s="36" t="s">
        <v>12</v>
      </c>
      <c r="J453" s="57" t="str">
        <f>IF(VLOOKUP(N453,stamgegevens!$B$1:$D$38,3,FALSE)="m","mannen","vrouwen")</f>
        <v>vrouwen</v>
      </c>
      <c r="K453" s="57">
        <v>2007</v>
      </c>
      <c r="L453" s="114" t="s">
        <v>48</v>
      </c>
      <c r="M453" s="109">
        <v>8.5289351851851845E-4</v>
      </c>
      <c r="N453" s="43" t="s">
        <v>26</v>
      </c>
      <c r="O453" s="113">
        <v>43870</v>
      </c>
      <c r="P453" s="43" t="s">
        <v>447</v>
      </c>
      <c r="Q453" s="57" t="s">
        <v>38</v>
      </c>
    </row>
    <row r="454" spans="1:17" hidden="1" x14ac:dyDescent="0.55000000000000004">
      <c r="A454" s="117" t="str">
        <f>VLOOKUP(B454,verwijzingen!$A$5:$B$152,2,FALSE)&amp;L454</f>
        <v>lbdvr20013 jaar</v>
      </c>
      <c r="B454" s="119" t="str">
        <f t="shared" si="29"/>
        <v>lange baan;200;vrije slag;vrouwen;record</v>
      </c>
      <c r="C454" s="119" t="str">
        <f t="shared" si="30"/>
        <v>lange baan;200;vrije slag;vrouwen</v>
      </c>
      <c r="D454" s="119" t="str">
        <f t="shared" si="28"/>
        <v>lange baan;200;vrije slag;vrouwen0,00175543981481481</v>
      </c>
      <c r="E454" s="119" t="str">
        <f t="shared" si="31"/>
        <v>lange baan;200;vrije slag;vrouwen;record0,00175543981481481</v>
      </c>
      <c r="F454" s="36" t="s">
        <v>8</v>
      </c>
      <c r="G454" s="57" t="s">
        <v>456</v>
      </c>
      <c r="H454" s="57">
        <v>200</v>
      </c>
      <c r="I454" s="36" t="s">
        <v>12</v>
      </c>
      <c r="J454" s="57" t="str">
        <f>IF(VLOOKUP(N454,stamgegevens!$B$1:$D$38,3,FALSE)="m","mannen","vrouwen")</f>
        <v>vrouwen</v>
      </c>
      <c r="K454" s="57">
        <v>2007</v>
      </c>
      <c r="L454" s="114" t="s">
        <v>48</v>
      </c>
      <c r="M454" s="109">
        <v>1.7554398148148149E-3</v>
      </c>
      <c r="N454" s="43" t="s">
        <v>26</v>
      </c>
      <c r="O454" s="113">
        <v>43870</v>
      </c>
      <c r="P454" s="43" t="s">
        <v>447</v>
      </c>
      <c r="Q454" s="57" t="s">
        <v>38</v>
      </c>
    </row>
    <row r="455" spans="1:17" hidden="1" x14ac:dyDescent="0.55000000000000004">
      <c r="A455" s="117" t="str">
        <f>VLOOKUP(B455,verwijzingen!$A$5:$B$152,2,FALSE)&amp;L455</f>
        <v>lbdsc5013 jaar</v>
      </c>
      <c r="B455" s="119" t="str">
        <f t="shared" si="29"/>
        <v>lange baan;50;schoolslag;vrouwen;record</v>
      </c>
      <c r="C455" s="119" t="str">
        <f t="shared" si="30"/>
        <v>lange baan;50;schoolslag;vrouwen</v>
      </c>
      <c r="D455" s="119" t="str">
        <f t="shared" si="28"/>
        <v>lange baan;50;schoolslag;vrouwen0,000508333333333333</v>
      </c>
      <c r="E455" s="119" t="str">
        <f t="shared" si="31"/>
        <v>lange baan;50;schoolslag;vrouwen;record0,000508333333333333</v>
      </c>
      <c r="F455" s="36" t="s">
        <v>8</v>
      </c>
      <c r="G455" s="57" t="s">
        <v>456</v>
      </c>
      <c r="H455" s="57">
        <v>50</v>
      </c>
      <c r="I455" s="36" t="s">
        <v>14</v>
      </c>
      <c r="J455" s="57" t="str">
        <f>IF(VLOOKUP(N455,stamgegevens!$B$1:$D$38,3,FALSE)="m","mannen","vrouwen")</f>
        <v>vrouwen</v>
      </c>
      <c r="K455" s="57">
        <v>2007</v>
      </c>
      <c r="L455" s="114" t="s">
        <v>48</v>
      </c>
      <c r="M455" s="109">
        <v>5.0833333333333329E-4</v>
      </c>
      <c r="N455" s="43" t="s">
        <v>26</v>
      </c>
      <c r="O455" s="113">
        <v>43870</v>
      </c>
      <c r="P455" s="43" t="s">
        <v>447</v>
      </c>
      <c r="Q455" s="57" t="s">
        <v>38</v>
      </c>
    </row>
    <row r="456" spans="1:17" hidden="1" x14ac:dyDescent="0.55000000000000004">
      <c r="A456" s="117" t="str">
        <f>VLOOKUP(B456,verwijzingen!$A$5:$B$152,2,FALSE)&amp;L456</f>
        <v>lbdsc10013 jaar</v>
      </c>
      <c r="B456" s="119" t="str">
        <f t="shared" si="29"/>
        <v>lange baan;100;schoolslag;vrouwen;record</v>
      </c>
      <c r="C456" s="119" t="str">
        <f t="shared" si="30"/>
        <v>lange baan;100;schoolslag;vrouwen</v>
      </c>
      <c r="D456" s="119" t="str">
        <f t="shared" si="28"/>
        <v>lange baan;100;schoolslag;vrouwen0,00105578703703704</v>
      </c>
      <c r="E456" s="119" t="str">
        <f t="shared" si="31"/>
        <v>lange baan;100;schoolslag;vrouwen;record0,00105578703703704</v>
      </c>
      <c r="F456" s="36" t="s">
        <v>8</v>
      </c>
      <c r="G456" s="57" t="s">
        <v>456</v>
      </c>
      <c r="H456" s="57">
        <v>100</v>
      </c>
      <c r="I456" s="36" t="s">
        <v>14</v>
      </c>
      <c r="J456" s="57" t="str">
        <f>IF(VLOOKUP(N456,stamgegevens!$B$1:$D$38,3,FALSE)="m","mannen","vrouwen")</f>
        <v>vrouwen</v>
      </c>
      <c r="K456" s="57">
        <v>2007</v>
      </c>
      <c r="L456" s="114" t="s">
        <v>48</v>
      </c>
      <c r="M456" s="109">
        <v>1.0557870370370372E-3</v>
      </c>
      <c r="N456" s="43" t="s">
        <v>26</v>
      </c>
      <c r="O456" s="113">
        <v>43870</v>
      </c>
      <c r="P456" s="43" t="s">
        <v>447</v>
      </c>
      <c r="Q456" s="57" t="s">
        <v>38</v>
      </c>
    </row>
    <row r="457" spans="1:17" hidden="1" x14ac:dyDescent="0.55000000000000004">
      <c r="A457" s="117" t="str">
        <f>VLOOKUP(B457,verwijzingen!$A$5:$B$152,2,FALSE)&amp;L457</f>
        <v>lbdvl5013 jaar</v>
      </c>
      <c r="B457" s="119" t="str">
        <f t="shared" si="29"/>
        <v>lange baan;50;vlinderslag;vrouwen;record</v>
      </c>
      <c r="C457" s="119" t="str">
        <f t="shared" si="30"/>
        <v>lange baan;50;vlinderslag;vrouwen</v>
      </c>
      <c r="D457" s="119" t="str">
        <f t="shared" si="28"/>
        <v>lange baan;50;vlinderslag;vrouwen0,000404513888888889</v>
      </c>
      <c r="E457" s="119" t="str">
        <f t="shared" si="31"/>
        <v>lange baan;50;vlinderslag;vrouwen;record0,000404513888888889</v>
      </c>
      <c r="F457" s="36" t="s">
        <v>8</v>
      </c>
      <c r="G457" s="57" t="s">
        <v>456</v>
      </c>
      <c r="H457" s="57">
        <v>50</v>
      </c>
      <c r="I457" s="36" t="s">
        <v>15</v>
      </c>
      <c r="J457" s="57" t="str">
        <f>IF(VLOOKUP(N457,stamgegevens!$B$1:$D$38,3,FALSE)="m","mannen","vrouwen")</f>
        <v>vrouwen</v>
      </c>
      <c r="K457" s="57">
        <v>2007</v>
      </c>
      <c r="L457" s="114" t="s">
        <v>48</v>
      </c>
      <c r="M457" s="109">
        <v>4.0451388888888893E-4</v>
      </c>
      <c r="N457" s="43" t="s">
        <v>26</v>
      </c>
      <c r="O457" s="113">
        <v>43870</v>
      </c>
      <c r="P457" s="43" t="s">
        <v>447</v>
      </c>
      <c r="Q457" s="57" t="s">
        <v>38</v>
      </c>
    </row>
    <row r="458" spans="1:17" hidden="1" x14ac:dyDescent="0.55000000000000004">
      <c r="A458" s="117" t="str">
        <f>VLOOKUP(B458,verwijzingen!$A$5:$B$152,2,FALSE)&amp;L458</f>
        <v>lbdvl10013 jaar</v>
      </c>
      <c r="B458" s="119" t="str">
        <f t="shared" si="29"/>
        <v>lange baan;100;vlinderslag;vrouwen;record</v>
      </c>
      <c r="C458" s="119" t="str">
        <f t="shared" si="30"/>
        <v>lange baan;100;vlinderslag;vrouwen</v>
      </c>
      <c r="D458" s="119" t="str">
        <f t="shared" si="28"/>
        <v>lange baan;100;vlinderslag;vrouwen0,000877083333333333</v>
      </c>
      <c r="E458" s="119" t="str">
        <f t="shared" si="31"/>
        <v>lange baan;100;vlinderslag;vrouwen;record0,000877083333333333</v>
      </c>
      <c r="F458" s="36" t="s">
        <v>8</v>
      </c>
      <c r="G458" s="57" t="s">
        <v>456</v>
      </c>
      <c r="H458" s="57">
        <v>100</v>
      </c>
      <c r="I458" s="36" t="s">
        <v>15</v>
      </c>
      <c r="J458" s="57" t="str">
        <f>IF(VLOOKUP(N458,stamgegevens!$B$1:$D$38,3,FALSE)="m","mannen","vrouwen")</f>
        <v>vrouwen</v>
      </c>
      <c r="K458" s="57">
        <v>2007</v>
      </c>
      <c r="L458" s="114" t="s">
        <v>48</v>
      </c>
      <c r="M458" s="109">
        <v>8.7708333333333334E-4</v>
      </c>
      <c r="N458" s="43" t="s">
        <v>26</v>
      </c>
      <c r="O458" s="113">
        <v>43870</v>
      </c>
      <c r="P458" s="43" t="s">
        <v>447</v>
      </c>
      <c r="Q458" s="57" t="s">
        <v>38</v>
      </c>
    </row>
    <row r="459" spans="1:17" hidden="1" x14ac:dyDescent="0.55000000000000004">
      <c r="A459" s="117" t="str">
        <f>VLOOKUP(B459,verwijzingen!$A$5:$B$152,2,FALSE)&amp;L459</f>
        <v>lbhvr5014 jaar</v>
      </c>
      <c r="B459" s="119" t="str">
        <f t="shared" si="29"/>
        <v>lange baan;50;vrije slag;mannen;record</v>
      </c>
      <c r="C459" s="119" t="str">
        <f t="shared" si="30"/>
        <v>lange baan;50;vrije slag;mannen</v>
      </c>
      <c r="D459" s="119" t="str">
        <f t="shared" si="28"/>
        <v>lange baan;50;vrije slag;mannen0,000343287037037037</v>
      </c>
      <c r="E459" s="119" t="str">
        <f t="shared" si="31"/>
        <v>lange baan;50;vrije slag;mannen;record0,000343287037037037</v>
      </c>
      <c r="F459" s="36" t="s">
        <v>8</v>
      </c>
      <c r="G459" s="57" t="s">
        <v>456</v>
      </c>
      <c r="H459" s="57">
        <v>50</v>
      </c>
      <c r="I459" s="36" t="s">
        <v>12</v>
      </c>
      <c r="J459" s="57" t="str">
        <f>IF(VLOOKUP(N459,stamgegevens!$B$1:$D$38,3,FALSE)="m","mannen","vrouwen")</f>
        <v>mannen</v>
      </c>
      <c r="K459" s="57">
        <v>2006</v>
      </c>
      <c r="L459" s="114" t="s">
        <v>49</v>
      </c>
      <c r="M459" s="109">
        <v>3.4328703703703707E-4</v>
      </c>
      <c r="N459" s="43" t="s">
        <v>21</v>
      </c>
      <c r="O459" s="113">
        <v>43870</v>
      </c>
      <c r="P459" s="43" t="s">
        <v>447</v>
      </c>
      <c r="Q459" s="57" t="s">
        <v>38</v>
      </c>
    </row>
    <row r="460" spans="1:17" hidden="1" x14ac:dyDescent="0.55000000000000004">
      <c r="A460" s="117" t="str">
        <f>VLOOKUP(B460,verwijzingen!$A$5:$B$152,2,FALSE)&amp;L460</f>
        <v>lbhvr10014 jaar</v>
      </c>
      <c r="B460" s="119" t="str">
        <f t="shared" si="29"/>
        <v>lange baan;100;vrije slag;mannen;record</v>
      </c>
      <c r="C460" s="119" t="str">
        <f t="shared" si="30"/>
        <v>lange baan;100;vrije slag;mannen</v>
      </c>
      <c r="D460" s="119" t="str">
        <f t="shared" si="28"/>
        <v>lange baan;100;vrije slag;mannen0,000727546296296296</v>
      </c>
      <c r="E460" s="119" t="str">
        <f t="shared" si="31"/>
        <v>lange baan;100;vrije slag;mannen;record0,000727546296296296</v>
      </c>
      <c r="F460" s="36" t="s">
        <v>8</v>
      </c>
      <c r="G460" s="57" t="s">
        <v>456</v>
      </c>
      <c r="H460" s="57">
        <v>100</v>
      </c>
      <c r="I460" s="36" t="s">
        <v>12</v>
      </c>
      <c r="J460" s="57" t="str">
        <f>IF(VLOOKUP(N460,stamgegevens!$B$1:$D$38,3,FALSE)="m","mannen","vrouwen")</f>
        <v>mannen</v>
      </c>
      <c r="K460" s="57">
        <v>2006</v>
      </c>
      <c r="L460" s="114" t="s">
        <v>49</v>
      </c>
      <c r="M460" s="109">
        <v>7.2754629629629634E-4</v>
      </c>
      <c r="N460" s="43" t="s">
        <v>21</v>
      </c>
      <c r="O460" s="113">
        <v>43870</v>
      </c>
      <c r="P460" s="43" t="s">
        <v>447</v>
      </c>
      <c r="Q460" s="57" t="s">
        <v>38</v>
      </c>
    </row>
    <row r="461" spans="1:17" hidden="1" x14ac:dyDescent="0.55000000000000004">
      <c r="A461" s="117" t="str">
        <f>VLOOKUP(B461,verwijzingen!$A$5:$B$152,2,FALSE)&amp;L461</f>
        <v>lbhvr20014 jaar</v>
      </c>
      <c r="B461" s="119" t="str">
        <f t="shared" si="29"/>
        <v>lange baan;200;vrije slag;mannen;record</v>
      </c>
      <c r="C461" s="119" t="str">
        <f t="shared" si="30"/>
        <v>lange baan;200;vrije slag;mannen</v>
      </c>
      <c r="D461" s="119" t="str">
        <f t="shared" si="28"/>
        <v>lange baan;200;vrije slag;mannen0,00153136574074074</v>
      </c>
      <c r="E461" s="119" t="str">
        <f t="shared" si="31"/>
        <v>lange baan;200;vrije slag;mannen;record0,00153136574074074</v>
      </c>
      <c r="F461" s="36" t="s">
        <v>8</v>
      </c>
      <c r="G461" s="57" t="s">
        <v>456</v>
      </c>
      <c r="H461" s="57">
        <v>200</v>
      </c>
      <c r="I461" s="36" t="s">
        <v>12</v>
      </c>
      <c r="J461" s="57" t="str">
        <f>IF(VLOOKUP(N461,stamgegevens!$B$1:$D$38,3,FALSE)="m","mannen","vrouwen")</f>
        <v>mannen</v>
      </c>
      <c r="K461" s="57">
        <v>2006</v>
      </c>
      <c r="L461" s="114" t="s">
        <v>49</v>
      </c>
      <c r="M461" s="109">
        <v>1.5313657407407405E-3</v>
      </c>
      <c r="N461" s="43" t="s">
        <v>21</v>
      </c>
      <c r="O461" s="113">
        <v>43870</v>
      </c>
      <c r="P461" s="43" t="s">
        <v>447</v>
      </c>
      <c r="Q461" s="57" t="s">
        <v>38</v>
      </c>
    </row>
    <row r="462" spans="1:17" hidden="1" x14ac:dyDescent="0.55000000000000004">
      <c r="A462" s="117" t="e">
        <f>VLOOKUP(B462,verwijzingen!$A$5:$B$152,2,FALSE)&amp;L462</f>
        <v>#N/A</v>
      </c>
      <c r="B462" s="119" t="str">
        <f t="shared" si="29"/>
        <v>lange baan;50;schoolslag;mannen;oud</v>
      </c>
      <c r="C462" s="119" t="str">
        <f t="shared" si="30"/>
        <v>lange baan;50;schoolslag;mannen</v>
      </c>
      <c r="D462" s="119" t="str">
        <f t="shared" si="28"/>
        <v>lange baan;50;schoolslag;mannen0,000492708333333333</v>
      </c>
      <c r="E462" s="119" t="str">
        <f t="shared" si="31"/>
        <v>lange baan;50;schoolslag;mannen;oud0,000492708333333333</v>
      </c>
      <c r="F462" s="36" t="s">
        <v>8</v>
      </c>
      <c r="G462" s="57" t="s">
        <v>456</v>
      </c>
      <c r="H462" s="57">
        <v>50</v>
      </c>
      <c r="I462" s="36" t="s">
        <v>14</v>
      </c>
      <c r="J462" s="57" t="str">
        <f>IF(VLOOKUP(N462,stamgegevens!$B$1:$D$38,3,FALSE)="m","mannen","vrouwen")</f>
        <v>mannen</v>
      </c>
      <c r="K462" s="57">
        <v>2006</v>
      </c>
      <c r="L462" s="114" t="s">
        <v>49</v>
      </c>
      <c r="M462" s="109">
        <v>4.9270833333333339E-4</v>
      </c>
      <c r="N462" s="43" t="s">
        <v>21</v>
      </c>
      <c r="O462" s="113">
        <v>43870</v>
      </c>
      <c r="P462" s="43" t="s">
        <v>447</v>
      </c>
      <c r="Q462" s="57" t="s">
        <v>53</v>
      </c>
    </row>
    <row r="463" spans="1:17" hidden="1" x14ac:dyDescent="0.55000000000000004">
      <c r="A463" s="117" t="str">
        <f>VLOOKUP(B463,verwijzingen!$A$5:$B$152,2,FALSE)&amp;L463</f>
        <v>lbhsc10014 jaar</v>
      </c>
      <c r="B463" s="119" t="str">
        <f t="shared" si="29"/>
        <v>lange baan;100;schoolslag;mannen;record</v>
      </c>
      <c r="C463" s="119" t="str">
        <f t="shared" si="30"/>
        <v>lange baan;100;schoolslag;mannen</v>
      </c>
      <c r="D463" s="119" t="str">
        <f t="shared" si="28"/>
        <v>lange baan;100;schoolslag;mannen0,00105451388888889</v>
      </c>
      <c r="E463" s="119" t="str">
        <f t="shared" si="31"/>
        <v>lange baan;100;schoolslag;mannen;record0,00105451388888889</v>
      </c>
      <c r="F463" s="36" t="s">
        <v>8</v>
      </c>
      <c r="G463" s="57" t="s">
        <v>456</v>
      </c>
      <c r="H463" s="57">
        <v>100</v>
      </c>
      <c r="I463" s="36" t="s">
        <v>14</v>
      </c>
      <c r="J463" s="57" t="str">
        <f>IF(VLOOKUP(N463,stamgegevens!$B$1:$D$38,3,FALSE)="m","mannen","vrouwen")</f>
        <v>mannen</v>
      </c>
      <c r="K463" s="57">
        <v>2006</v>
      </c>
      <c r="L463" s="114" t="s">
        <v>49</v>
      </c>
      <c r="M463" s="109">
        <v>1.0545138888888889E-3</v>
      </c>
      <c r="N463" s="43" t="s">
        <v>21</v>
      </c>
      <c r="O463" s="113">
        <v>43870</v>
      </c>
      <c r="P463" s="43" t="s">
        <v>447</v>
      </c>
      <c r="Q463" s="57" t="s">
        <v>38</v>
      </c>
    </row>
    <row r="464" spans="1:17" hidden="1" x14ac:dyDescent="0.55000000000000004">
      <c r="A464" s="117" t="str">
        <f>VLOOKUP(B464,verwijzingen!$A$5:$B$152,2,FALSE)&amp;L464</f>
        <v>lbhsc20014 jaar</v>
      </c>
      <c r="B464" s="119" t="str">
        <f t="shared" si="29"/>
        <v>lange baan;200;schoolslag;mannen;record</v>
      </c>
      <c r="C464" s="119" t="str">
        <f t="shared" si="30"/>
        <v>lange baan;200;schoolslag;mannen</v>
      </c>
      <c r="D464" s="119" t="str">
        <f t="shared" si="28"/>
        <v>lange baan;200;schoolslag;mannen0,002203125</v>
      </c>
      <c r="E464" s="119" t="str">
        <f t="shared" si="31"/>
        <v>lange baan;200;schoolslag;mannen;record0,002203125</v>
      </c>
      <c r="F464" s="36" t="s">
        <v>8</v>
      </c>
      <c r="G464" s="57" t="s">
        <v>456</v>
      </c>
      <c r="H464" s="57">
        <v>200</v>
      </c>
      <c r="I464" s="36" t="s">
        <v>14</v>
      </c>
      <c r="J464" s="57" t="str">
        <f>IF(VLOOKUP(N464,stamgegevens!$B$1:$D$38,3,FALSE)="m","mannen","vrouwen")</f>
        <v>mannen</v>
      </c>
      <c r="K464" s="57">
        <v>2006</v>
      </c>
      <c r="L464" s="114" t="s">
        <v>49</v>
      </c>
      <c r="M464" s="109">
        <v>2.2031249999999998E-3</v>
      </c>
      <c r="N464" s="43" t="s">
        <v>21</v>
      </c>
      <c r="O464" s="113">
        <v>43870</v>
      </c>
      <c r="P464" s="43" t="s">
        <v>447</v>
      </c>
      <c r="Q464" s="57" t="s">
        <v>38</v>
      </c>
    </row>
    <row r="465" spans="1:17" hidden="1" x14ac:dyDescent="0.55000000000000004">
      <c r="A465" s="117" t="e">
        <f>VLOOKUP(B465,verwijzingen!$A$5:$B$152,2,FALSE)&amp;L465</f>
        <v>#N/A</v>
      </c>
      <c r="B465" s="119" t="str">
        <f t="shared" si="29"/>
        <v>lange baan;50;vlinderslag;mannen;oud</v>
      </c>
      <c r="C465" s="119" t="str">
        <f t="shared" si="30"/>
        <v>lange baan;50;vlinderslag;mannen</v>
      </c>
      <c r="D465" s="119" t="str">
        <f t="shared" ref="D465:D528" si="32">CONCATENATE(C465,M465)</f>
        <v>lange baan;50;vlinderslag;mannen0,000355671296296296</v>
      </c>
      <c r="E465" s="119" t="str">
        <f t="shared" ref="E465:E528" si="33">+B465&amp;M465</f>
        <v>lange baan;50;vlinderslag;mannen;oud0,000355671296296296</v>
      </c>
      <c r="F465" s="36" t="s">
        <v>8</v>
      </c>
      <c r="G465" s="57" t="s">
        <v>456</v>
      </c>
      <c r="H465" s="57">
        <v>50</v>
      </c>
      <c r="I465" s="36" t="s">
        <v>15</v>
      </c>
      <c r="J465" s="57" t="str">
        <f>IF(VLOOKUP(N465,stamgegevens!$B$1:$D$38,3,FALSE)="m","mannen","vrouwen")</f>
        <v>mannen</v>
      </c>
      <c r="K465" s="57">
        <v>2006</v>
      </c>
      <c r="L465" s="114" t="s">
        <v>49</v>
      </c>
      <c r="M465" s="109">
        <v>3.5567129629629626E-4</v>
      </c>
      <c r="N465" s="43" t="s">
        <v>21</v>
      </c>
      <c r="O465" s="113">
        <v>43870</v>
      </c>
      <c r="P465" s="43" t="s">
        <v>447</v>
      </c>
      <c r="Q465" s="57" t="s">
        <v>53</v>
      </c>
    </row>
    <row r="466" spans="1:17" hidden="1" x14ac:dyDescent="0.55000000000000004">
      <c r="A466" s="117" t="e">
        <f>VLOOKUP(B466,verwijzingen!$A$5:$B$152,2,FALSE)&amp;L466</f>
        <v>#N/A</v>
      </c>
      <c r="B466" s="119" t="str">
        <f t="shared" si="29"/>
        <v>lange baan;50;vrije slag;mannen;oud</v>
      </c>
      <c r="C466" s="119" t="str">
        <f t="shared" si="30"/>
        <v>lange baan;50;vrije slag;mannen</v>
      </c>
      <c r="D466" s="119" t="str">
        <f t="shared" si="32"/>
        <v>lange baan;50;vrije slag;mannen0,000364814814814815</v>
      </c>
      <c r="E466" s="119" t="str">
        <f t="shared" si="33"/>
        <v>lange baan;50;vrije slag;mannen;oud0,000364814814814815</v>
      </c>
      <c r="F466" s="36" t="s">
        <v>8</v>
      </c>
      <c r="G466" s="57" t="s">
        <v>456</v>
      </c>
      <c r="H466" s="57">
        <v>50</v>
      </c>
      <c r="I466" s="36" t="s">
        <v>12</v>
      </c>
      <c r="J466" s="57" t="str">
        <f>IF(VLOOKUP(N466,stamgegevens!$B$1:$D$38,3,FALSE)="m","mannen","vrouwen")</f>
        <v>mannen</v>
      </c>
      <c r="K466" s="57">
        <v>2004</v>
      </c>
      <c r="L466" s="114" t="s">
        <v>51</v>
      </c>
      <c r="M466" s="109">
        <v>3.6481481481481478E-4</v>
      </c>
      <c r="N466" s="43" t="s">
        <v>34</v>
      </c>
      <c r="O466" s="113">
        <v>43870</v>
      </c>
      <c r="P466" s="43" t="s">
        <v>447</v>
      </c>
      <c r="Q466" s="57" t="s">
        <v>53</v>
      </c>
    </row>
    <row r="467" spans="1:17" hidden="1" x14ac:dyDescent="0.55000000000000004">
      <c r="A467" s="117" t="e">
        <f>VLOOKUP(B467,verwijzingen!$A$5:$B$152,2,FALSE)&amp;L467</f>
        <v>#N/A</v>
      </c>
      <c r="B467" s="119" t="str">
        <f t="shared" si="29"/>
        <v>lange baan;100;vrije slag;mannen;oud</v>
      </c>
      <c r="C467" s="119" t="str">
        <f t="shared" si="30"/>
        <v>lange baan;100;vrije slag;mannen</v>
      </c>
      <c r="D467" s="119" t="str">
        <f t="shared" si="32"/>
        <v>lange baan;100;vrije slag;mannen0,000762268518518518</v>
      </c>
      <c r="E467" s="119" t="str">
        <f t="shared" si="33"/>
        <v>lange baan;100;vrije slag;mannen;oud0,000762268518518518</v>
      </c>
      <c r="F467" s="36" t="s">
        <v>8</v>
      </c>
      <c r="G467" s="57" t="s">
        <v>456</v>
      </c>
      <c r="H467" s="57">
        <v>100</v>
      </c>
      <c r="I467" s="36" t="s">
        <v>12</v>
      </c>
      <c r="J467" s="57" t="str">
        <f>IF(VLOOKUP(N467,stamgegevens!$B$1:$D$38,3,FALSE)="m","mannen","vrouwen")</f>
        <v>mannen</v>
      </c>
      <c r="K467" s="57">
        <v>2004</v>
      </c>
      <c r="L467" s="114" t="s">
        <v>51</v>
      </c>
      <c r="M467" s="109">
        <v>7.6226851851851846E-4</v>
      </c>
      <c r="N467" s="43" t="s">
        <v>34</v>
      </c>
      <c r="O467" s="113">
        <v>43870</v>
      </c>
      <c r="P467" s="43" t="s">
        <v>447</v>
      </c>
      <c r="Q467" s="57" t="s">
        <v>53</v>
      </c>
    </row>
    <row r="468" spans="1:17" hidden="1" x14ac:dyDescent="0.55000000000000004">
      <c r="A468" s="117" t="e">
        <f>VLOOKUP(B468,verwijzingen!$A$5:$B$152,2,FALSE)&amp;L468</f>
        <v>#N/A</v>
      </c>
      <c r="B468" s="119" t="str">
        <f t="shared" si="29"/>
        <v>lange baan;200;vrije slag;mannen;oud</v>
      </c>
      <c r="C468" s="119" t="str">
        <f t="shared" si="30"/>
        <v>lange baan;200;vrije slag;mannen</v>
      </c>
      <c r="D468" s="119" t="str">
        <f t="shared" si="32"/>
        <v>lange baan;200;vrije slag;mannen0,00168113425925926</v>
      </c>
      <c r="E468" s="119" t="str">
        <f t="shared" si="33"/>
        <v>lange baan;200;vrije slag;mannen;oud0,00168113425925926</v>
      </c>
      <c r="F468" s="36" t="s">
        <v>8</v>
      </c>
      <c r="G468" s="57" t="s">
        <v>456</v>
      </c>
      <c r="H468" s="57">
        <v>200</v>
      </c>
      <c r="I468" s="36" t="s">
        <v>12</v>
      </c>
      <c r="J468" s="57" t="str">
        <f>IF(VLOOKUP(N468,stamgegevens!$B$1:$D$38,3,FALSE)="m","mannen","vrouwen")</f>
        <v>mannen</v>
      </c>
      <c r="K468" s="57">
        <v>2004</v>
      </c>
      <c r="L468" s="114" t="s">
        <v>51</v>
      </c>
      <c r="M468" s="109">
        <v>1.6811342592592592E-3</v>
      </c>
      <c r="N468" s="43" t="s">
        <v>34</v>
      </c>
      <c r="O468" s="113">
        <v>43870</v>
      </c>
      <c r="P468" s="43" t="s">
        <v>447</v>
      </c>
      <c r="Q468" s="57" t="s">
        <v>53</v>
      </c>
    </row>
    <row r="469" spans="1:17" hidden="1" x14ac:dyDescent="0.55000000000000004">
      <c r="A469" s="117" t="str">
        <f>VLOOKUP(B469,verwijzingen!$A$5:$B$152,2,FALSE)&amp;L469</f>
        <v>lbhsc5016 jaar</v>
      </c>
      <c r="B469" s="119" t="str">
        <f t="shared" si="29"/>
        <v>lange baan;50;schoolslag;mannen;record</v>
      </c>
      <c r="C469" s="119" t="str">
        <f t="shared" si="30"/>
        <v>lange baan;50;schoolslag;mannen</v>
      </c>
      <c r="D469" s="119" t="str">
        <f t="shared" si="32"/>
        <v>lange baan;50;schoolslag;mannen0,000473958333333333</v>
      </c>
      <c r="E469" s="119" t="str">
        <f t="shared" si="33"/>
        <v>lange baan;50;schoolslag;mannen;record0,000473958333333333</v>
      </c>
      <c r="F469" s="36" t="s">
        <v>8</v>
      </c>
      <c r="G469" s="57" t="s">
        <v>456</v>
      </c>
      <c r="H469" s="57">
        <v>50</v>
      </c>
      <c r="I469" s="36" t="s">
        <v>14</v>
      </c>
      <c r="J469" s="57" t="str">
        <f>IF(VLOOKUP(N469,stamgegevens!$B$1:$D$38,3,FALSE)="m","mannen","vrouwen")</f>
        <v>mannen</v>
      </c>
      <c r="K469" s="57">
        <v>2004</v>
      </c>
      <c r="L469" s="114" t="s">
        <v>51</v>
      </c>
      <c r="M469" s="109">
        <v>4.7395833333333334E-4</v>
      </c>
      <c r="N469" s="43" t="s">
        <v>34</v>
      </c>
      <c r="O469" s="113">
        <v>43870</v>
      </c>
      <c r="P469" s="43" t="s">
        <v>447</v>
      </c>
      <c r="Q469" s="57" t="s">
        <v>38</v>
      </c>
    </row>
    <row r="470" spans="1:17" hidden="1" x14ac:dyDescent="0.55000000000000004">
      <c r="A470" s="117" t="str">
        <f>VLOOKUP(B470,verwijzingen!$A$5:$B$152,2,FALSE)&amp;L470</f>
        <v>lbhru5016 jaar</v>
      </c>
      <c r="B470" s="119" t="str">
        <f t="shared" si="29"/>
        <v>lange baan;50;rugslag;mannen;record</v>
      </c>
      <c r="C470" s="119" t="str">
        <f t="shared" si="30"/>
        <v>lange baan;50;rugslag;mannen</v>
      </c>
      <c r="D470" s="119" t="str">
        <f t="shared" si="32"/>
        <v>lange baan;50;rugslag;mannen0,000353125</v>
      </c>
      <c r="E470" s="119" t="str">
        <f t="shared" si="33"/>
        <v>lange baan;50;rugslag;mannen;record0,000353125</v>
      </c>
      <c r="F470" s="36" t="s">
        <v>8</v>
      </c>
      <c r="G470" s="57" t="s">
        <v>456</v>
      </c>
      <c r="H470" s="57">
        <v>50</v>
      </c>
      <c r="I470" s="36" t="s">
        <v>13</v>
      </c>
      <c r="J470" s="57" t="str">
        <f>IF(VLOOKUP(N470,stamgegevens!$B$1:$D$38,3,FALSE)="m","mannen","vrouwen")</f>
        <v>mannen</v>
      </c>
      <c r="K470" s="57">
        <v>2004</v>
      </c>
      <c r="L470" s="114" t="s">
        <v>51</v>
      </c>
      <c r="M470" s="109">
        <v>3.5312500000000009E-4</v>
      </c>
      <c r="N470" s="43" t="s">
        <v>30</v>
      </c>
      <c r="O470" s="113">
        <v>43870</v>
      </c>
      <c r="P470" s="43" t="s">
        <v>447</v>
      </c>
      <c r="Q470" s="57" t="s">
        <v>38</v>
      </c>
    </row>
    <row r="471" spans="1:17" hidden="1" x14ac:dyDescent="0.55000000000000004">
      <c r="A471" s="117" t="str">
        <f>VLOOKUP(B471,verwijzingen!$A$5:$B$152,2,FALSE)&amp;L471</f>
        <v>lbhvl5016 jaar</v>
      </c>
      <c r="B471" s="119" t="str">
        <f t="shared" si="29"/>
        <v>lange baan;50;vlinderslag;mannen;record</v>
      </c>
      <c r="C471" s="119" t="str">
        <f t="shared" si="30"/>
        <v>lange baan;50;vlinderslag;mannen</v>
      </c>
      <c r="D471" s="119" t="str">
        <f t="shared" si="32"/>
        <v>lange baan;50;vlinderslag;mannen0,000347337962962963</v>
      </c>
      <c r="E471" s="119" t="str">
        <f t="shared" si="33"/>
        <v>lange baan;50;vlinderslag;mannen;record0,000347337962962963</v>
      </c>
      <c r="F471" s="36" t="s">
        <v>8</v>
      </c>
      <c r="G471" s="57" t="s">
        <v>456</v>
      </c>
      <c r="H471" s="57">
        <v>50</v>
      </c>
      <c r="I471" s="36" t="s">
        <v>15</v>
      </c>
      <c r="J471" s="57" t="str">
        <f>IF(VLOOKUP(N471,stamgegevens!$B$1:$D$38,3,FALSE)="m","mannen","vrouwen")</f>
        <v>mannen</v>
      </c>
      <c r="K471" s="57">
        <v>2004</v>
      </c>
      <c r="L471" s="114" t="s">
        <v>51</v>
      </c>
      <c r="M471" s="109">
        <v>3.4733796296296292E-4</v>
      </c>
      <c r="N471" s="43" t="s">
        <v>30</v>
      </c>
      <c r="O471" s="113">
        <v>43870</v>
      </c>
      <c r="P471" s="43" t="s">
        <v>447</v>
      </c>
      <c r="Q471" s="57" t="s">
        <v>38</v>
      </c>
    </row>
    <row r="472" spans="1:17" hidden="1" x14ac:dyDescent="0.55000000000000004">
      <c r="A472" s="117" t="str">
        <f>VLOOKUP(B472,verwijzingen!$A$5:$B$152,2,FALSE)&amp;L472</f>
        <v>lbhvl10016 jaar</v>
      </c>
      <c r="B472" s="119" t="str">
        <f t="shared" si="29"/>
        <v>lange baan;100;vlinderslag;mannen;record</v>
      </c>
      <c r="C472" s="119" t="str">
        <f t="shared" si="30"/>
        <v>lange baan;100;vlinderslag;mannen</v>
      </c>
      <c r="D472" s="119" t="str">
        <f t="shared" si="32"/>
        <v>lange baan;100;vlinderslag;mannen0,000752430555555556</v>
      </c>
      <c r="E472" s="119" t="str">
        <f t="shared" si="33"/>
        <v>lange baan;100;vlinderslag;mannen;record0,000752430555555556</v>
      </c>
      <c r="F472" s="36" t="s">
        <v>8</v>
      </c>
      <c r="G472" s="57" t="s">
        <v>456</v>
      </c>
      <c r="H472" s="57">
        <v>100</v>
      </c>
      <c r="I472" s="36" t="s">
        <v>15</v>
      </c>
      <c r="J472" s="57" t="str">
        <f>IF(VLOOKUP(N472,stamgegevens!$B$1:$D$38,3,FALSE)="m","mannen","vrouwen")</f>
        <v>mannen</v>
      </c>
      <c r="K472" s="57">
        <v>2004</v>
      </c>
      <c r="L472" s="114" t="s">
        <v>51</v>
      </c>
      <c r="M472" s="109">
        <v>7.5243055555555556E-4</v>
      </c>
      <c r="N472" s="43" t="s">
        <v>30</v>
      </c>
      <c r="O472" s="113">
        <v>43870</v>
      </c>
      <c r="P472" s="43" t="s">
        <v>447</v>
      </c>
      <c r="Q472" s="57" t="s">
        <v>38</v>
      </c>
    </row>
    <row r="473" spans="1:17" hidden="1" x14ac:dyDescent="0.55000000000000004">
      <c r="A473" s="117" t="str">
        <f>VLOOKUP(B473,verwijzingen!$A$5:$B$152,2,FALSE)&amp;L473</f>
        <v>lbhwi40016 jaar</v>
      </c>
      <c r="B473" s="119" t="str">
        <f t="shared" si="29"/>
        <v>lange baan;400;wisselslag;mannen;record</v>
      </c>
      <c r="C473" s="119" t="str">
        <f t="shared" si="30"/>
        <v>lange baan;400;wisselslag;mannen</v>
      </c>
      <c r="D473" s="119" t="str">
        <f t="shared" si="32"/>
        <v>lange baan;400;wisselslag;mannen0,00368796296296296</v>
      </c>
      <c r="E473" s="119" t="str">
        <f t="shared" si="33"/>
        <v>lange baan;400;wisselslag;mannen;record0,00368796296296296</v>
      </c>
      <c r="F473" s="36" t="s">
        <v>8</v>
      </c>
      <c r="G473" s="57" t="s">
        <v>456</v>
      </c>
      <c r="H473" s="57">
        <v>400</v>
      </c>
      <c r="I473" s="36" t="s">
        <v>17</v>
      </c>
      <c r="J473" s="57" t="str">
        <f>IF(VLOOKUP(N473,stamgegevens!$B$1:$D$38,3,FALSE)="m","mannen","vrouwen")</f>
        <v>mannen</v>
      </c>
      <c r="K473" s="57">
        <v>2004</v>
      </c>
      <c r="L473" s="114" t="s">
        <v>51</v>
      </c>
      <c r="M473" s="109">
        <v>3.6879629629629636E-3</v>
      </c>
      <c r="N473" s="43" t="s">
        <v>30</v>
      </c>
      <c r="O473" s="113">
        <v>43870</v>
      </c>
      <c r="P473" s="43" t="s">
        <v>447</v>
      </c>
      <c r="Q473" s="57" t="s">
        <v>38</v>
      </c>
    </row>
    <row r="474" spans="1:17" hidden="1" x14ac:dyDescent="0.55000000000000004">
      <c r="A474" s="117" t="str">
        <f>VLOOKUP(B474,verwijzingen!$A$5:$B$152,2,FALSE)&amp;L474</f>
        <v>lbhsc5017 jaar</v>
      </c>
      <c r="B474" s="119" t="str">
        <f t="shared" si="29"/>
        <v>lange baan;50;schoolslag;mannen;record</v>
      </c>
      <c r="C474" s="119" t="str">
        <f t="shared" si="30"/>
        <v>lange baan;50;schoolslag;mannen</v>
      </c>
      <c r="D474" s="119" t="str">
        <f t="shared" si="32"/>
        <v>lange baan;50;schoolslag;mannen0,000443055555555556</v>
      </c>
      <c r="E474" s="119" t="str">
        <f t="shared" si="33"/>
        <v>lange baan;50;schoolslag;mannen;record0,000443055555555556</v>
      </c>
      <c r="F474" s="36" t="s">
        <v>8</v>
      </c>
      <c r="G474" s="57" t="s">
        <v>456</v>
      </c>
      <c r="H474" s="57">
        <v>50</v>
      </c>
      <c r="I474" s="36" t="s">
        <v>14</v>
      </c>
      <c r="J474" s="57" t="str">
        <f>IF(VLOOKUP(N474,stamgegevens!$B$1:$D$38,3,FALSE)="m","mannen","vrouwen")</f>
        <v>mannen</v>
      </c>
      <c r="K474" s="57">
        <v>2003</v>
      </c>
      <c r="L474" s="114" t="s">
        <v>52</v>
      </c>
      <c r="M474" s="109">
        <v>4.4305555555555553E-4</v>
      </c>
      <c r="N474" s="43" t="s">
        <v>20</v>
      </c>
      <c r="O474" s="113">
        <v>43870</v>
      </c>
      <c r="P474" s="43" t="s">
        <v>447</v>
      </c>
      <c r="Q474" s="57" t="s">
        <v>38</v>
      </c>
    </row>
    <row r="475" spans="1:17" hidden="1" x14ac:dyDescent="0.55000000000000004">
      <c r="A475" s="117" t="str">
        <f>VLOOKUP(B475,verwijzingen!$A$5:$B$152,2,FALSE)&amp;L475</f>
        <v>lbhsc10017 jaar</v>
      </c>
      <c r="B475" s="119" t="str">
        <f t="shared" si="29"/>
        <v>lange baan;100;schoolslag;mannen;record</v>
      </c>
      <c r="C475" s="119" t="str">
        <f t="shared" si="30"/>
        <v>lange baan;100;schoolslag;mannen</v>
      </c>
      <c r="D475" s="119" t="str">
        <f t="shared" si="32"/>
        <v>lange baan;100;schoolslag;mannen0,000985069444444444</v>
      </c>
      <c r="E475" s="119" t="str">
        <f t="shared" si="33"/>
        <v>lange baan;100;schoolslag;mannen;record0,000985069444444444</v>
      </c>
      <c r="F475" s="36" t="s">
        <v>8</v>
      </c>
      <c r="G475" s="57" t="s">
        <v>456</v>
      </c>
      <c r="H475" s="57">
        <v>100</v>
      </c>
      <c r="I475" s="36" t="s">
        <v>14</v>
      </c>
      <c r="J475" s="57" t="str">
        <f>IF(VLOOKUP(N475,stamgegevens!$B$1:$D$38,3,FALSE)="m","mannen","vrouwen")</f>
        <v>mannen</v>
      </c>
      <c r="K475" s="57">
        <v>2003</v>
      </c>
      <c r="L475" s="114" t="s">
        <v>52</v>
      </c>
      <c r="M475" s="109">
        <v>9.8506944444444445E-4</v>
      </c>
      <c r="N475" s="43" t="s">
        <v>20</v>
      </c>
      <c r="O475" s="113">
        <v>43870</v>
      </c>
      <c r="P475" s="43" t="s">
        <v>447</v>
      </c>
      <c r="Q475" s="57" t="s">
        <v>38</v>
      </c>
    </row>
    <row r="476" spans="1:17" hidden="1" x14ac:dyDescent="0.55000000000000004">
      <c r="A476" s="117" t="str">
        <f>VLOOKUP(B476,verwijzingen!$A$5:$B$152,2,FALSE)&amp;L476</f>
        <v>lbhsc20017 jaar</v>
      </c>
      <c r="B476" s="119" t="str">
        <f t="shared" si="29"/>
        <v>lange baan;200;schoolslag;mannen;record</v>
      </c>
      <c r="C476" s="119" t="str">
        <f t="shared" si="30"/>
        <v>lange baan;200;schoolslag;mannen</v>
      </c>
      <c r="D476" s="119" t="str">
        <f t="shared" si="32"/>
        <v>lange baan;200;schoolslag;mannen0,00213252314814815</v>
      </c>
      <c r="E476" s="119" t="str">
        <f t="shared" si="33"/>
        <v>lange baan;200;schoolslag;mannen;record0,00213252314814815</v>
      </c>
      <c r="F476" s="36" t="s">
        <v>8</v>
      </c>
      <c r="G476" s="57" t="s">
        <v>456</v>
      </c>
      <c r="H476" s="57">
        <v>200</v>
      </c>
      <c r="I476" s="36" t="s">
        <v>14</v>
      </c>
      <c r="J476" s="57" t="str">
        <f>IF(VLOOKUP(N476,stamgegevens!$B$1:$D$38,3,FALSE)="m","mannen","vrouwen")</f>
        <v>mannen</v>
      </c>
      <c r="K476" s="57">
        <v>2003</v>
      </c>
      <c r="L476" s="114" t="s">
        <v>52</v>
      </c>
      <c r="M476" s="109">
        <v>2.1325231481481481E-3</v>
      </c>
      <c r="N476" s="43" t="s">
        <v>20</v>
      </c>
      <c r="O476" s="113">
        <v>43870</v>
      </c>
      <c r="P476" s="43" t="s">
        <v>447</v>
      </c>
      <c r="Q476" s="57" t="s">
        <v>38</v>
      </c>
    </row>
    <row r="477" spans="1:17" hidden="1" x14ac:dyDescent="0.55000000000000004">
      <c r="A477" s="117" t="e">
        <f>VLOOKUP(B477,verwijzingen!$A$5:$B$152,2,FALSE)&amp;L477</f>
        <v>#N/A</v>
      </c>
      <c r="B477" s="119" t="str">
        <f t="shared" si="29"/>
        <v>lange baan;50;vrije slag;mannen;oud</v>
      </c>
      <c r="C477" s="119" t="str">
        <f t="shared" si="30"/>
        <v>lange baan;50;vrije slag;mannen</v>
      </c>
      <c r="D477" s="119" t="str">
        <f t="shared" si="32"/>
        <v>lange baan;50;vrije slag;mannen0,000342476851851852</v>
      </c>
      <c r="E477" s="119" t="str">
        <f t="shared" si="33"/>
        <v>lange baan;50;vrije slag;mannen;oud0,000342476851851852</v>
      </c>
      <c r="F477" s="36" t="s">
        <v>8</v>
      </c>
      <c r="G477" s="57" t="s">
        <v>456</v>
      </c>
      <c r="H477" s="57">
        <v>50</v>
      </c>
      <c r="I477" s="36" t="s">
        <v>12</v>
      </c>
      <c r="J477" s="57" t="str">
        <f>IF(VLOOKUP(N477,stamgegevens!$B$1:$D$38,3,FALSE)="m","mannen","vrouwen")</f>
        <v>mannen</v>
      </c>
      <c r="K477" s="57">
        <v>2003</v>
      </c>
      <c r="L477" s="114" t="s">
        <v>52</v>
      </c>
      <c r="M477" s="109">
        <v>3.4247685185185184E-4</v>
      </c>
      <c r="N477" s="43" t="s">
        <v>444</v>
      </c>
      <c r="O477" s="113">
        <v>43870</v>
      </c>
      <c r="P477" s="43" t="s">
        <v>447</v>
      </c>
      <c r="Q477" s="57" t="s">
        <v>53</v>
      </c>
    </row>
    <row r="478" spans="1:17" hidden="1" x14ac:dyDescent="0.55000000000000004">
      <c r="A478" s="117" t="e">
        <f>VLOOKUP(B478,verwijzingen!$A$5:$B$152,2,FALSE)&amp;L478</f>
        <v>#N/A</v>
      </c>
      <c r="B478" s="119" t="str">
        <f t="shared" si="29"/>
        <v>lange baan;100;vrije slag;mannen;oud</v>
      </c>
      <c r="C478" s="119" t="str">
        <f t="shared" si="30"/>
        <v>lange baan;100;vrije slag;mannen</v>
      </c>
      <c r="D478" s="119" t="str">
        <f t="shared" si="32"/>
        <v>lange baan;100;vrije slag;mannen0,000713773148148148</v>
      </c>
      <c r="E478" s="119" t="str">
        <f t="shared" si="33"/>
        <v>lange baan;100;vrije slag;mannen;oud0,000713773148148148</v>
      </c>
      <c r="F478" s="36" t="s">
        <v>8</v>
      </c>
      <c r="G478" s="57" t="s">
        <v>456</v>
      </c>
      <c r="H478" s="57">
        <v>100</v>
      </c>
      <c r="I478" s="36" t="s">
        <v>12</v>
      </c>
      <c r="J478" s="57" t="str">
        <f>IF(VLOOKUP(N478,stamgegevens!$B$1:$D$38,3,FALSE)="m","mannen","vrouwen")</f>
        <v>mannen</v>
      </c>
      <c r="K478" s="57">
        <v>2003</v>
      </c>
      <c r="L478" s="114" t="s">
        <v>52</v>
      </c>
      <c r="M478" s="109">
        <v>7.1377314814814817E-4</v>
      </c>
      <c r="N478" s="43" t="s">
        <v>444</v>
      </c>
      <c r="O478" s="113">
        <v>43870</v>
      </c>
      <c r="P478" s="43" t="s">
        <v>447</v>
      </c>
      <c r="Q478" s="57" t="s">
        <v>53</v>
      </c>
    </row>
    <row r="479" spans="1:17" hidden="1" x14ac:dyDescent="0.55000000000000004">
      <c r="A479" s="117" t="str">
        <f>VLOOKUP(B479,verwijzingen!$A$5:$B$152,2,FALSE)&amp;L479</f>
        <v>lbhvr20017 jaar</v>
      </c>
      <c r="B479" s="119" t="str">
        <f t="shared" si="29"/>
        <v>lange baan;200;vrije slag;mannen;record</v>
      </c>
      <c r="C479" s="119" t="str">
        <f t="shared" si="30"/>
        <v>lange baan;200;vrije slag;mannen</v>
      </c>
      <c r="D479" s="119" t="str">
        <f t="shared" si="32"/>
        <v>lange baan;200;vrije slag;mannen0,00159664351851852</v>
      </c>
      <c r="E479" s="119" t="str">
        <f t="shared" si="33"/>
        <v>lange baan;200;vrije slag;mannen;record0,00159664351851852</v>
      </c>
      <c r="F479" s="36" t="s">
        <v>8</v>
      </c>
      <c r="G479" s="57" t="s">
        <v>456</v>
      </c>
      <c r="H479" s="57">
        <v>200</v>
      </c>
      <c r="I479" s="36" t="s">
        <v>12</v>
      </c>
      <c r="J479" s="57" t="str">
        <f>IF(VLOOKUP(N479,stamgegevens!$B$1:$D$38,3,FALSE)="m","mannen","vrouwen")</f>
        <v>mannen</v>
      </c>
      <c r="K479" s="57">
        <v>2003</v>
      </c>
      <c r="L479" s="114" t="s">
        <v>52</v>
      </c>
      <c r="M479" s="109">
        <v>1.5966435185185187E-3</v>
      </c>
      <c r="N479" s="43" t="s">
        <v>444</v>
      </c>
      <c r="O479" s="113">
        <v>43870</v>
      </c>
      <c r="P479" s="43" t="s">
        <v>447</v>
      </c>
      <c r="Q479" s="57" t="s">
        <v>38</v>
      </c>
    </row>
    <row r="480" spans="1:17" hidden="1" x14ac:dyDescent="0.55000000000000004">
      <c r="A480" s="117" t="e">
        <f>VLOOKUP(B480,verwijzingen!$A$5:$B$152,2,FALSE)&amp;L480</f>
        <v>#N/A</v>
      </c>
      <c r="B480" s="119" t="str">
        <f t="shared" si="29"/>
        <v>lange baan;50;vlinderslag;mannen;oud</v>
      </c>
      <c r="C480" s="119" t="str">
        <f t="shared" si="30"/>
        <v>lange baan;50;vlinderslag;mannen</v>
      </c>
      <c r="D480" s="119" t="str">
        <f t="shared" si="32"/>
        <v>lange baan;50;vlinderslag;mannen0,000361458333333333</v>
      </c>
      <c r="E480" s="119" t="str">
        <f t="shared" si="33"/>
        <v>lange baan;50;vlinderslag;mannen;oud0,000361458333333333</v>
      </c>
      <c r="F480" s="36" t="s">
        <v>8</v>
      </c>
      <c r="G480" s="57" t="s">
        <v>456</v>
      </c>
      <c r="H480" s="57">
        <v>50</v>
      </c>
      <c r="I480" s="36" t="s">
        <v>15</v>
      </c>
      <c r="J480" s="57" t="str">
        <f>IF(VLOOKUP(N480,stamgegevens!$B$1:$D$38,3,FALSE)="m","mannen","vrouwen")</f>
        <v>mannen</v>
      </c>
      <c r="K480" s="57">
        <v>2003</v>
      </c>
      <c r="L480" s="114" t="s">
        <v>52</v>
      </c>
      <c r="M480" s="109">
        <v>3.6145833333333326E-4</v>
      </c>
      <c r="N480" s="43" t="s">
        <v>444</v>
      </c>
      <c r="O480" s="113">
        <v>43870</v>
      </c>
      <c r="P480" s="43" t="s">
        <v>447</v>
      </c>
      <c r="Q480" s="57" t="s">
        <v>53</v>
      </c>
    </row>
    <row r="481" spans="1:17" hidden="1" x14ac:dyDescent="0.55000000000000004">
      <c r="A481" s="117" t="e">
        <f>VLOOKUP(B481,verwijzingen!$A$5:$B$152,2,FALSE)&amp;L481</f>
        <v>#N/A</v>
      </c>
      <c r="B481" s="119" t="str">
        <f t="shared" si="29"/>
        <v>lange baan;100;vlinderslag;mannen;oud</v>
      </c>
      <c r="C481" s="119" t="str">
        <f t="shared" si="30"/>
        <v>lange baan;100;vlinderslag;mannen</v>
      </c>
      <c r="D481" s="119" t="str">
        <f t="shared" si="32"/>
        <v>lange baan;100;vlinderslag;mannen0,000792939814814815</v>
      </c>
      <c r="E481" s="119" t="str">
        <f t="shared" si="33"/>
        <v>lange baan;100;vlinderslag;mannen;oud0,000792939814814815</v>
      </c>
      <c r="F481" s="36" t="s">
        <v>8</v>
      </c>
      <c r="G481" s="57" t="s">
        <v>456</v>
      </c>
      <c r="H481" s="57">
        <v>100</v>
      </c>
      <c r="I481" s="36" t="s">
        <v>15</v>
      </c>
      <c r="J481" s="57" t="str">
        <f>IF(VLOOKUP(N481,stamgegevens!$B$1:$D$38,3,FALSE)="m","mannen","vrouwen")</f>
        <v>mannen</v>
      </c>
      <c r="K481" s="57">
        <v>2003</v>
      </c>
      <c r="L481" s="114" t="s">
        <v>52</v>
      </c>
      <c r="M481" s="109">
        <v>7.9293981481481479E-4</v>
      </c>
      <c r="N481" s="43" t="s">
        <v>444</v>
      </c>
      <c r="O481" s="113">
        <v>43870</v>
      </c>
      <c r="P481" s="43" t="s">
        <v>447</v>
      </c>
      <c r="Q481" s="57" t="s">
        <v>53</v>
      </c>
    </row>
    <row r="482" spans="1:17" hidden="1" x14ac:dyDescent="0.55000000000000004">
      <c r="A482" s="117" t="e">
        <f>VLOOKUP(B482,verwijzingen!$A$5:$B$152,2,FALSE)&amp;L482</f>
        <v>#N/A</v>
      </c>
      <c r="B482" s="119" t="str">
        <f t="shared" si="29"/>
        <v>lange baan;50;vrije slag;vrouwen;oud</v>
      </c>
      <c r="C482" s="119" t="str">
        <f t="shared" si="30"/>
        <v>lange baan;50;vrije slag;vrouwen</v>
      </c>
      <c r="D482" s="119" t="str">
        <f t="shared" si="32"/>
        <v>lange baan;50;vrije slag;vrouwen0,000369675925925926</v>
      </c>
      <c r="E482" s="119" t="str">
        <f t="shared" si="33"/>
        <v>lange baan;50;vrije slag;vrouwen;oud0,000369675925925926</v>
      </c>
      <c r="F482" s="36" t="s">
        <v>8</v>
      </c>
      <c r="G482" s="57" t="s">
        <v>456</v>
      </c>
      <c r="H482" s="57">
        <v>50</v>
      </c>
      <c r="I482" s="36" t="s">
        <v>12</v>
      </c>
      <c r="J482" s="57" t="str">
        <f>IF(VLOOKUP(N482,stamgegevens!$B$1:$D$38,3,FALSE)="m","mannen","vrouwen")</f>
        <v>vrouwen</v>
      </c>
      <c r="K482" s="57">
        <v>2002</v>
      </c>
      <c r="L482" s="114" t="s">
        <v>251</v>
      </c>
      <c r="M482" s="109">
        <v>3.6967592592592591E-4</v>
      </c>
      <c r="N482" s="43" t="s">
        <v>24</v>
      </c>
      <c r="O482" s="113">
        <v>43870</v>
      </c>
      <c r="P482" s="43" t="s">
        <v>447</v>
      </c>
      <c r="Q482" s="57" t="s">
        <v>53</v>
      </c>
    </row>
    <row r="483" spans="1:17" hidden="1" x14ac:dyDescent="0.55000000000000004">
      <c r="A483" s="117" t="e">
        <f>VLOOKUP(B483,verwijzingen!$A$5:$B$152,2,FALSE)&amp;L483</f>
        <v>#N/A</v>
      </c>
      <c r="B483" s="119" t="str">
        <f t="shared" si="29"/>
        <v>lange baan;50;vlinderslag;vrouwen;oud</v>
      </c>
      <c r="C483" s="119" t="str">
        <f t="shared" si="30"/>
        <v>lange baan;50;vlinderslag;vrouwen</v>
      </c>
      <c r="D483" s="119" t="str">
        <f t="shared" si="32"/>
        <v>lange baan;50;vlinderslag;vrouwen0,000400115740740741</v>
      </c>
      <c r="E483" s="119" t="str">
        <f t="shared" si="33"/>
        <v>lange baan;50;vlinderslag;vrouwen;oud0,000400115740740741</v>
      </c>
      <c r="F483" s="36" t="s">
        <v>8</v>
      </c>
      <c r="G483" s="57" t="s">
        <v>456</v>
      </c>
      <c r="H483" s="57">
        <v>50</v>
      </c>
      <c r="I483" s="36" t="s">
        <v>15</v>
      </c>
      <c r="J483" s="57" t="str">
        <f>IF(VLOOKUP(N483,stamgegevens!$B$1:$D$38,3,FALSE)="m","mannen","vrouwen")</f>
        <v>vrouwen</v>
      </c>
      <c r="K483" s="57">
        <v>2002</v>
      </c>
      <c r="L483" s="114" t="s">
        <v>251</v>
      </c>
      <c r="M483" s="109">
        <v>4.0011574074074076E-4</v>
      </c>
      <c r="N483" s="43" t="s">
        <v>24</v>
      </c>
      <c r="O483" s="113">
        <v>43870</v>
      </c>
      <c r="P483" s="43" t="s">
        <v>447</v>
      </c>
      <c r="Q483" s="57" t="s">
        <v>53</v>
      </c>
    </row>
    <row r="484" spans="1:17" hidden="1" x14ac:dyDescent="0.55000000000000004">
      <c r="A484" s="117" t="e">
        <f>VLOOKUP(B484,verwijzingen!$A$5:$B$152,2,FALSE)&amp;L484</f>
        <v>#N/A</v>
      </c>
      <c r="B484" s="119" t="str">
        <f t="shared" si="29"/>
        <v>lange baan;50;schoolslag;vrouwen;oud</v>
      </c>
      <c r="C484" s="119" t="str">
        <f t="shared" si="30"/>
        <v>lange baan;50;schoolslag;vrouwen</v>
      </c>
      <c r="D484" s="119" t="str">
        <f t="shared" si="32"/>
        <v>lange baan;50;schoolslag;vrouwen0,000495601851851852</v>
      </c>
      <c r="E484" s="119" t="str">
        <f t="shared" si="33"/>
        <v>lange baan;50;schoolslag;vrouwen;oud0,000495601851851852</v>
      </c>
      <c r="F484" s="36" t="s">
        <v>8</v>
      </c>
      <c r="G484" s="57" t="s">
        <v>456</v>
      </c>
      <c r="H484" s="57">
        <v>50</v>
      </c>
      <c r="I484" s="36" t="s">
        <v>14</v>
      </c>
      <c r="J484" s="57" t="str">
        <f>IF(VLOOKUP(N484,stamgegevens!$B$1:$D$38,3,FALSE)="m","mannen","vrouwen")</f>
        <v>vrouwen</v>
      </c>
      <c r="K484" s="57">
        <v>2000</v>
      </c>
      <c r="L484" s="114" t="s">
        <v>251</v>
      </c>
      <c r="M484" s="109">
        <v>4.9560185185185189E-4</v>
      </c>
      <c r="N484" s="43" t="s">
        <v>25</v>
      </c>
      <c r="O484" s="113">
        <v>43870</v>
      </c>
      <c r="P484" s="43" t="s">
        <v>447</v>
      </c>
      <c r="Q484" s="57" t="s">
        <v>53</v>
      </c>
    </row>
    <row r="485" spans="1:17" hidden="1" x14ac:dyDescent="0.55000000000000004">
      <c r="A485" s="117" t="e">
        <f>VLOOKUP(B485,verwijzingen!$A$5:$B$152,2,FALSE)&amp;L485</f>
        <v>#N/A</v>
      </c>
      <c r="B485" s="119" t="str">
        <f t="shared" si="29"/>
        <v>lange baan;100;schoolslag;vrouwen;oud</v>
      </c>
      <c r="C485" s="119" t="str">
        <f t="shared" si="30"/>
        <v>lange baan;100;schoolslag;vrouwen</v>
      </c>
      <c r="D485" s="119" t="str">
        <f t="shared" si="32"/>
        <v>lange baan;100;schoolslag;vrouwen0,0010849537037037</v>
      </c>
      <c r="E485" s="119" t="str">
        <f t="shared" si="33"/>
        <v>lange baan;100;schoolslag;vrouwen;oud0,0010849537037037</v>
      </c>
      <c r="F485" s="36" t="s">
        <v>8</v>
      </c>
      <c r="G485" s="57" t="s">
        <v>456</v>
      </c>
      <c r="H485" s="57">
        <v>100</v>
      </c>
      <c r="I485" s="36" t="s">
        <v>14</v>
      </c>
      <c r="J485" s="57" t="str">
        <f>IF(VLOOKUP(N485,stamgegevens!$B$1:$D$38,3,FALSE)="m","mannen","vrouwen")</f>
        <v>vrouwen</v>
      </c>
      <c r="K485" s="57">
        <v>2000</v>
      </c>
      <c r="L485" s="114" t="s">
        <v>251</v>
      </c>
      <c r="M485" s="109">
        <v>1.0849537037037036E-3</v>
      </c>
      <c r="N485" s="43" t="s">
        <v>25</v>
      </c>
      <c r="O485" s="113">
        <v>43870</v>
      </c>
      <c r="P485" s="43" t="s">
        <v>447</v>
      </c>
      <c r="Q485" s="57" t="s">
        <v>53</v>
      </c>
    </row>
    <row r="486" spans="1:17" hidden="1" x14ac:dyDescent="0.55000000000000004">
      <c r="A486" s="117" t="e">
        <f>VLOOKUP(B486,verwijzingen!$A$5:$B$152,2,FALSE)&amp;L486</f>
        <v>#N/A</v>
      </c>
      <c r="B486" s="119" t="str">
        <f t="shared" si="29"/>
        <v>lange baan;100;vrije slag;vrouwen;oud</v>
      </c>
      <c r="C486" s="119" t="str">
        <f t="shared" si="30"/>
        <v>lange baan;100;vrije slag;vrouwen</v>
      </c>
      <c r="D486" s="119" t="str">
        <f t="shared" si="32"/>
        <v>lange baan;100;vrije slag;vrouwen0,000813425925925926</v>
      </c>
      <c r="E486" s="119" t="str">
        <f t="shared" si="33"/>
        <v>lange baan;100;vrije slag;vrouwen;oud0,000813425925925926</v>
      </c>
      <c r="F486" s="36" t="s">
        <v>8</v>
      </c>
      <c r="G486" s="57" t="s">
        <v>456</v>
      </c>
      <c r="H486" s="57">
        <v>100</v>
      </c>
      <c r="I486" s="36" t="s">
        <v>12</v>
      </c>
      <c r="J486" s="57" t="str">
        <f>IF(VLOOKUP(N486,stamgegevens!$B$1:$D$38,3,FALSE)="m","mannen","vrouwen")</f>
        <v>vrouwen</v>
      </c>
      <c r="K486" s="57">
        <v>2002</v>
      </c>
      <c r="L486" s="114" t="s">
        <v>251</v>
      </c>
      <c r="M486" s="109">
        <v>8.1342592592592588E-4</v>
      </c>
      <c r="N486" s="43" t="s">
        <v>23</v>
      </c>
      <c r="O486" s="113">
        <v>43870</v>
      </c>
      <c r="P486" s="43" t="s">
        <v>447</v>
      </c>
      <c r="Q486" s="57" t="s">
        <v>53</v>
      </c>
    </row>
    <row r="487" spans="1:17" hidden="1" x14ac:dyDescent="0.55000000000000004">
      <c r="A487" s="117" t="str">
        <f>VLOOKUP(B487,verwijzingen!$A$5:$B$152,2,FALSE)&amp;L487</f>
        <v>lbdvr200&gt;= 18 jaar</v>
      </c>
      <c r="B487" s="119" t="str">
        <f t="shared" si="29"/>
        <v>lange baan;200;vrije slag;vrouwen;record</v>
      </c>
      <c r="C487" s="119" t="str">
        <f t="shared" si="30"/>
        <v>lange baan;200;vrije slag;vrouwen</v>
      </c>
      <c r="D487" s="119" t="str">
        <f t="shared" si="32"/>
        <v>lange baan;200;vrije slag;vrouwen0,00184027777777778</v>
      </c>
      <c r="E487" s="119" t="str">
        <f t="shared" si="33"/>
        <v>lange baan;200;vrije slag;vrouwen;record0,00184027777777778</v>
      </c>
      <c r="F487" s="36" t="s">
        <v>8</v>
      </c>
      <c r="G487" s="57" t="s">
        <v>456</v>
      </c>
      <c r="H487" s="57">
        <v>200</v>
      </c>
      <c r="I487" s="36" t="s">
        <v>12</v>
      </c>
      <c r="J487" s="57" t="str">
        <f>IF(VLOOKUP(N487,stamgegevens!$B$1:$D$38,3,FALSE)="m","mannen","vrouwen")</f>
        <v>vrouwen</v>
      </c>
      <c r="K487" s="57">
        <v>2002</v>
      </c>
      <c r="L487" s="114" t="s">
        <v>251</v>
      </c>
      <c r="M487" s="109">
        <v>1.8402777777777777E-3</v>
      </c>
      <c r="N487" s="43" t="s">
        <v>23</v>
      </c>
      <c r="O487" s="113">
        <v>43870</v>
      </c>
      <c r="P487" s="43" t="s">
        <v>447</v>
      </c>
      <c r="Q487" s="57" t="s">
        <v>38</v>
      </c>
    </row>
    <row r="488" spans="1:17" hidden="1" x14ac:dyDescent="0.55000000000000004">
      <c r="A488" s="117" t="str">
        <f>VLOOKUP(B488,verwijzingen!$A$5:$B$152,2,FALSE)&amp;L488</f>
        <v>lbhvr10013 jaar</v>
      </c>
      <c r="B488" s="119" t="str">
        <f t="shared" si="29"/>
        <v>lange baan;100;vrije slag;mannen;record</v>
      </c>
      <c r="C488" s="119" t="str">
        <f t="shared" si="30"/>
        <v>lange baan;100;vrije slag;mannen</v>
      </c>
      <c r="D488" s="119" t="str">
        <f t="shared" si="32"/>
        <v>lange baan;100;vrije slag;mannen0,000860416666666667</v>
      </c>
      <c r="E488" s="119" t="str">
        <f t="shared" si="33"/>
        <v>lange baan;100;vrije slag;mannen;record0,000860416666666667</v>
      </c>
      <c r="F488" s="36" t="s">
        <v>8</v>
      </c>
      <c r="G488" s="57" t="s">
        <v>456</v>
      </c>
      <c r="H488" s="57">
        <v>100</v>
      </c>
      <c r="I488" s="36" t="s">
        <v>12</v>
      </c>
      <c r="J488" s="57" t="str">
        <f>IF(VLOOKUP(N488,stamgegevens!$B$1:$D$38,3,FALSE)="m","mannen","vrouwen")</f>
        <v>mannen</v>
      </c>
      <c r="K488" s="57">
        <v>2007</v>
      </c>
      <c r="L488" s="114" t="s">
        <v>48</v>
      </c>
      <c r="M488" s="109">
        <v>8.6041666666666656E-4</v>
      </c>
      <c r="N488" s="43" t="s">
        <v>22</v>
      </c>
      <c r="O488" s="113">
        <v>43877</v>
      </c>
      <c r="P488" s="43" t="s">
        <v>457</v>
      </c>
      <c r="Q488" s="57" t="s">
        <v>38</v>
      </c>
    </row>
    <row r="489" spans="1:17" hidden="1" x14ac:dyDescent="0.55000000000000004">
      <c r="A489" s="117" t="str">
        <f>VLOOKUP(B489,verwijzingen!$A$5:$B$152,2,FALSE)&amp;L489</f>
        <v>lbhvr20013 jaar</v>
      </c>
      <c r="B489" s="119" t="str">
        <f t="shared" si="29"/>
        <v>lange baan;200;vrije slag;mannen;record</v>
      </c>
      <c r="C489" s="119" t="str">
        <f t="shared" si="30"/>
        <v>lange baan;200;vrije slag;mannen</v>
      </c>
      <c r="D489" s="119" t="str">
        <f t="shared" si="32"/>
        <v>lange baan;200;vrije slag;mannen0,00178993055555556</v>
      </c>
      <c r="E489" s="119" t="str">
        <f t="shared" si="33"/>
        <v>lange baan;200;vrije slag;mannen;record0,00178993055555556</v>
      </c>
      <c r="F489" s="36" t="s">
        <v>8</v>
      </c>
      <c r="G489" s="57" t="s">
        <v>456</v>
      </c>
      <c r="H489" s="57">
        <v>200</v>
      </c>
      <c r="I489" s="36" t="s">
        <v>12</v>
      </c>
      <c r="J489" s="57" t="str">
        <f>IF(VLOOKUP(N489,stamgegevens!$B$1:$D$38,3,FALSE)="m","mannen","vrouwen")</f>
        <v>mannen</v>
      </c>
      <c r="K489" s="57">
        <v>2007</v>
      </c>
      <c r="L489" s="114" t="s">
        <v>48</v>
      </c>
      <c r="M489" s="109">
        <v>1.7899305555555557E-3</v>
      </c>
      <c r="N489" s="43" t="s">
        <v>22</v>
      </c>
      <c r="O489" s="113">
        <v>43877</v>
      </c>
      <c r="P489" s="43" t="s">
        <v>457</v>
      </c>
      <c r="Q489" s="57" t="s">
        <v>38</v>
      </c>
    </row>
    <row r="490" spans="1:17" hidden="1" x14ac:dyDescent="0.55000000000000004">
      <c r="A490" s="117" t="str">
        <f>VLOOKUP(B490,verwijzingen!$A$5:$B$152,2,FALSE)&amp;L490</f>
        <v>lbhvr40013 jaar</v>
      </c>
      <c r="B490" s="119" t="str">
        <f t="shared" si="29"/>
        <v>lange baan;400;vrije slag;mannen;record</v>
      </c>
      <c r="C490" s="119" t="str">
        <f t="shared" si="30"/>
        <v>lange baan;400;vrije slag;mannen</v>
      </c>
      <c r="D490" s="119" t="str">
        <f t="shared" si="32"/>
        <v>lange baan;400;vrije slag;mannen0,00360972222222222</v>
      </c>
      <c r="E490" s="119" t="str">
        <f t="shared" si="33"/>
        <v>lange baan;400;vrije slag;mannen;record0,00360972222222222</v>
      </c>
      <c r="F490" s="36" t="s">
        <v>8</v>
      </c>
      <c r="G490" s="57" t="s">
        <v>456</v>
      </c>
      <c r="H490" s="57">
        <v>400</v>
      </c>
      <c r="I490" s="36" t="s">
        <v>12</v>
      </c>
      <c r="J490" s="57" t="str">
        <f>IF(VLOOKUP(N490,stamgegevens!$B$1:$D$38,3,FALSE)="m","mannen","vrouwen")</f>
        <v>mannen</v>
      </c>
      <c r="K490" s="57">
        <v>2007</v>
      </c>
      <c r="L490" s="114" t="s">
        <v>48</v>
      </c>
      <c r="M490" s="109">
        <v>3.6097222222222225E-3</v>
      </c>
      <c r="N490" s="43" t="s">
        <v>22</v>
      </c>
      <c r="O490" s="113">
        <v>43877</v>
      </c>
      <c r="P490" s="43" t="s">
        <v>457</v>
      </c>
      <c r="Q490" s="57" t="s">
        <v>38</v>
      </c>
    </row>
    <row r="491" spans="1:17" hidden="1" x14ac:dyDescent="0.55000000000000004">
      <c r="A491" s="117" t="str">
        <f>VLOOKUP(B491,verwijzingen!$A$5:$B$152,2,FALSE)&amp;L491</f>
        <v>lbhsc10013 jaar</v>
      </c>
      <c r="B491" s="119" t="str">
        <f t="shared" si="29"/>
        <v>lange baan;100;schoolslag;mannen;record</v>
      </c>
      <c r="C491" s="119" t="str">
        <f t="shared" si="30"/>
        <v>lange baan;100;schoolslag;mannen</v>
      </c>
      <c r="D491" s="119" t="str">
        <f t="shared" si="32"/>
        <v>lange baan;100;schoolslag;mannen0,00115300925925926</v>
      </c>
      <c r="E491" s="119" t="str">
        <f t="shared" si="33"/>
        <v>lange baan;100;schoolslag;mannen;record0,00115300925925926</v>
      </c>
      <c r="F491" s="36" t="s">
        <v>8</v>
      </c>
      <c r="G491" s="57" t="s">
        <v>456</v>
      </c>
      <c r="H491" s="57">
        <v>100</v>
      </c>
      <c r="I491" s="36" t="s">
        <v>14</v>
      </c>
      <c r="J491" s="57" t="str">
        <f>IF(VLOOKUP(N491,stamgegevens!$B$1:$D$38,3,FALSE)="m","mannen","vrouwen")</f>
        <v>mannen</v>
      </c>
      <c r="K491" s="57">
        <v>2007</v>
      </c>
      <c r="L491" s="114" t="s">
        <v>48</v>
      </c>
      <c r="M491" s="109">
        <v>1.1530092592592592E-3</v>
      </c>
      <c r="N491" s="43" t="s">
        <v>22</v>
      </c>
      <c r="O491" s="113">
        <v>43877</v>
      </c>
      <c r="P491" s="43" t="s">
        <v>457</v>
      </c>
      <c r="Q491" s="57" t="s">
        <v>38</v>
      </c>
    </row>
    <row r="492" spans="1:17" hidden="1" x14ac:dyDescent="0.55000000000000004">
      <c r="A492" s="117" t="str">
        <f>VLOOKUP(B492,verwijzingen!$A$5:$B$152,2,FALSE)&amp;L492</f>
        <v>lbhvl10013 jaar</v>
      </c>
      <c r="B492" s="119" t="str">
        <f t="shared" si="29"/>
        <v>lange baan;100;vlinderslag;mannen;record</v>
      </c>
      <c r="C492" s="119" t="str">
        <f t="shared" si="30"/>
        <v>lange baan;100;vlinderslag;mannen</v>
      </c>
      <c r="D492" s="119" t="str">
        <f t="shared" si="32"/>
        <v>lange baan;100;vlinderslag;mannen0,000994097222222222</v>
      </c>
      <c r="E492" s="119" t="str">
        <f t="shared" si="33"/>
        <v>lange baan;100;vlinderslag;mannen;record0,000994097222222222</v>
      </c>
      <c r="F492" s="36" t="s">
        <v>8</v>
      </c>
      <c r="G492" s="57" t="s">
        <v>456</v>
      </c>
      <c r="H492" s="57">
        <v>100</v>
      </c>
      <c r="I492" s="36" t="s">
        <v>15</v>
      </c>
      <c r="J492" s="57" t="str">
        <f>IF(VLOOKUP(N492,stamgegevens!$B$1:$D$38,3,FALSE)="m","mannen","vrouwen")</f>
        <v>mannen</v>
      </c>
      <c r="K492" s="57">
        <v>2007</v>
      </c>
      <c r="L492" s="114" t="s">
        <v>48</v>
      </c>
      <c r="M492" s="109">
        <v>9.9409722222222217E-4</v>
      </c>
      <c r="N492" s="43" t="s">
        <v>22</v>
      </c>
      <c r="O492" s="113">
        <v>43877</v>
      </c>
      <c r="P492" s="43" t="s">
        <v>457</v>
      </c>
      <c r="Q492" s="57" t="s">
        <v>38</v>
      </c>
    </row>
    <row r="493" spans="1:17" hidden="1" x14ac:dyDescent="0.55000000000000004">
      <c r="A493" s="117" t="str">
        <f>VLOOKUP(B493,verwijzingen!$A$5:$B$152,2,FALSE)&amp;L493</f>
        <v>lbhwi40013 jaar</v>
      </c>
      <c r="B493" s="119" t="str">
        <f t="shared" si="29"/>
        <v>lange baan;400;wisselslag;mannen;record</v>
      </c>
      <c r="C493" s="119" t="str">
        <f t="shared" si="30"/>
        <v>lange baan;400;wisselslag;mannen</v>
      </c>
      <c r="D493" s="119" t="str">
        <f t="shared" si="32"/>
        <v>lange baan;400;wisselslag;mannen0,00420729166666667</v>
      </c>
      <c r="E493" s="119" t="str">
        <f t="shared" si="33"/>
        <v>lange baan;400;wisselslag;mannen;record0,00420729166666667</v>
      </c>
      <c r="F493" s="36" t="s">
        <v>8</v>
      </c>
      <c r="G493" s="57" t="s">
        <v>456</v>
      </c>
      <c r="H493" s="57">
        <v>400</v>
      </c>
      <c r="I493" s="36" t="s">
        <v>17</v>
      </c>
      <c r="J493" s="57" t="str">
        <f>IF(VLOOKUP(N493,stamgegevens!$B$1:$D$38,3,FALSE)="m","mannen","vrouwen")</f>
        <v>mannen</v>
      </c>
      <c r="K493" s="57">
        <v>2007</v>
      </c>
      <c r="L493" s="114" t="s">
        <v>48</v>
      </c>
      <c r="M493" s="109">
        <v>4.2072916666666673E-3</v>
      </c>
      <c r="N493" s="43" t="s">
        <v>22</v>
      </c>
      <c r="O493" s="113">
        <v>43877</v>
      </c>
      <c r="P493" s="43" t="s">
        <v>457</v>
      </c>
      <c r="Q493" s="57" t="s">
        <v>38</v>
      </c>
    </row>
    <row r="494" spans="1:17" hidden="1" x14ac:dyDescent="0.55000000000000004">
      <c r="A494" s="117" t="str">
        <f>VLOOKUP(B494,verwijzingen!$A$5:$B$152,2,FALSE)&amp;L494</f>
        <v>lbhru10014 jaar</v>
      </c>
      <c r="B494" s="119" t="str">
        <f t="shared" si="29"/>
        <v>lange baan;100;rugslag;mannen;record</v>
      </c>
      <c r="C494" s="119" t="str">
        <f t="shared" si="30"/>
        <v>lange baan;100;rugslag;mannen</v>
      </c>
      <c r="D494" s="119" t="str">
        <f t="shared" si="32"/>
        <v>lange baan;100;rugslag;mannen0,000779166666666667</v>
      </c>
      <c r="E494" s="119" t="str">
        <f t="shared" si="33"/>
        <v>lange baan;100;rugslag;mannen;record0,000779166666666667</v>
      </c>
      <c r="F494" s="36" t="s">
        <v>8</v>
      </c>
      <c r="G494" s="57" t="s">
        <v>456</v>
      </c>
      <c r="H494" s="57">
        <v>100</v>
      </c>
      <c r="I494" s="36" t="s">
        <v>13</v>
      </c>
      <c r="J494" s="57" t="str">
        <f>IF(VLOOKUP(N494,stamgegevens!$B$1:$D$38,3,FALSE)="m","mannen","vrouwen")</f>
        <v>mannen</v>
      </c>
      <c r="K494" s="57">
        <v>2006</v>
      </c>
      <c r="L494" s="114" t="s">
        <v>49</v>
      </c>
      <c r="M494" s="109">
        <v>7.7916666666666672E-4</v>
      </c>
      <c r="N494" s="43" t="s">
        <v>21</v>
      </c>
      <c r="O494" s="113">
        <v>43877</v>
      </c>
      <c r="P494" s="43" t="s">
        <v>457</v>
      </c>
      <c r="Q494" s="57" t="s">
        <v>38</v>
      </c>
    </row>
    <row r="495" spans="1:17" hidden="1" x14ac:dyDescent="0.55000000000000004">
      <c r="A495" s="117" t="str">
        <f>VLOOKUP(B495,verwijzingen!$A$5:$B$152,2,FALSE)&amp;L495</f>
        <v>lbhvl10014 jaar</v>
      </c>
      <c r="B495" s="119" t="str">
        <f t="shared" si="29"/>
        <v>lange baan;100;vlinderslag;mannen;record</v>
      </c>
      <c r="C495" s="119" t="str">
        <f t="shared" si="30"/>
        <v>lange baan;100;vlinderslag;mannen</v>
      </c>
      <c r="D495" s="119" t="str">
        <f t="shared" si="32"/>
        <v>lange baan;100;vlinderslag;mannen0,000801041666666667</v>
      </c>
      <c r="E495" s="119" t="str">
        <f t="shared" si="33"/>
        <v>lange baan;100;vlinderslag;mannen;record0,000801041666666667</v>
      </c>
      <c r="F495" s="36" t="s">
        <v>8</v>
      </c>
      <c r="G495" s="57" t="s">
        <v>456</v>
      </c>
      <c r="H495" s="57">
        <v>100</v>
      </c>
      <c r="I495" s="36" t="s">
        <v>15</v>
      </c>
      <c r="J495" s="57" t="str">
        <f>IF(VLOOKUP(N495,stamgegevens!$B$1:$D$38,3,FALSE)="m","mannen","vrouwen")</f>
        <v>mannen</v>
      </c>
      <c r="K495" s="57">
        <v>2006</v>
      </c>
      <c r="L495" s="114" t="s">
        <v>49</v>
      </c>
      <c r="M495" s="109">
        <v>8.0104166666666659E-4</v>
      </c>
      <c r="N495" s="43" t="s">
        <v>21</v>
      </c>
      <c r="O495" s="113">
        <v>43877</v>
      </c>
      <c r="P495" s="43" t="s">
        <v>457</v>
      </c>
      <c r="Q495" s="57" t="s">
        <v>38</v>
      </c>
    </row>
    <row r="496" spans="1:17" hidden="1" x14ac:dyDescent="0.55000000000000004">
      <c r="A496" s="117" t="str">
        <f>VLOOKUP(B496,verwijzingen!$A$5:$B$152,2,FALSE)&amp;L496</f>
        <v>lbhwi20014 jaar</v>
      </c>
      <c r="B496" s="119" t="str">
        <f t="shared" si="29"/>
        <v>lange baan;200;wisselslag;mannen;record</v>
      </c>
      <c r="C496" s="119" t="str">
        <f t="shared" si="30"/>
        <v>lange baan;200;wisselslag;mannen</v>
      </c>
      <c r="D496" s="119" t="str">
        <f t="shared" si="32"/>
        <v>lange baan;200;wisselslag;mannen0,00178506944444444</v>
      </c>
      <c r="E496" s="119" t="str">
        <f t="shared" si="33"/>
        <v>lange baan;200;wisselslag;mannen;record0,00178506944444444</v>
      </c>
      <c r="F496" s="36" t="s">
        <v>8</v>
      </c>
      <c r="G496" s="57" t="s">
        <v>456</v>
      </c>
      <c r="H496" s="57">
        <v>200</v>
      </c>
      <c r="I496" s="36" t="s">
        <v>17</v>
      </c>
      <c r="J496" s="57" t="str">
        <f>IF(VLOOKUP(N496,stamgegevens!$B$1:$D$38,3,FALSE)="m","mannen","vrouwen")</f>
        <v>mannen</v>
      </c>
      <c r="K496" s="57">
        <v>2006</v>
      </c>
      <c r="L496" s="114" t="s">
        <v>49</v>
      </c>
      <c r="M496" s="109">
        <v>1.7850694444444444E-3</v>
      </c>
      <c r="N496" s="43" t="s">
        <v>21</v>
      </c>
      <c r="O496" s="113">
        <v>43877</v>
      </c>
      <c r="P496" s="43" t="s">
        <v>457</v>
      </c>
      <c r="Q496" s="57" t="s">
        <v>38</v>
      </c>
    </row>
    <row r="497" spans="1:17" hidden="1" x14ac:dyDescent="0.55000000000000004">
      <c r="A497" s="117" t="e">
        <f>VLOOKUP(B497,verwijzingen!$A$5:$B$152,2,FALSE)&amp;L497</f>
        <v>#N/A</v>
      </c>
      <c r="B497" s="119" t="str">
        <f t="shared" si="29"/>
        <v>lange baan;400;vrije slag;mannen;oud</v>
      </c>
      <c r="C497" s="119" t="str">
        <f t="shared" si="30"/>
        <v>lange baan;400;vrije slag;mannen</v>
      </c>
      <c r="D497" s="119" t="str">
        <f t="shared" si="32"/>
        <v>lange baan;400;vrije slag;mannen0,00362280092592593</v>
      </c>
      <c r="E497" s="119" t="str">
        <f t="shared" si="33"/>
        <v>lange baan;400;vrije slag;mannen;oud0,00362280092592593</v>
      </c>
      <c r="F497" s="36" t="s">
        <v>8</v>
      </c>
      <c r="G497" s="57" t="s">
        <v>456</v>
      </c>
      <c r="H497" s="57">
        <v>400</v>
      </c>
      <c r="I497" s="36" t="s">
        <v>12</v>
      </c>
      <c r="J497" s="57" t="str">
        <f>IF(VLOOKUP(N497,stamgegevens!$B$1:$D$38,3,FALSE)="m","mannen","vrouwen")</f>
        <v>mannen</v>
      </c>
      <c r="K497" s="57">
        <v>2004</v>
      </c>
      <c r="L497" s="114" t="s">
        <v>51</v>
      </c>
      <c r="M497" s="109">
        <v>3.6228009259259264E-3</v>
      </c>
      <c r="N497" s="43" t="s">
        <v>35</v>
      </c>
      <c r="O497" s="113">
        <v>43877</v>
      </c>
      <c r="P497" s="43" t="s">
        <v>457</v>
      </c>
      <c r="Q497" s="57" t="s">
        <v>53</v>
      </c>
    </row>
    <row r="498" spans="1:17" hidden="1" x14ac:dyDescent="0.55000000000000004">
      <c r="A498" s="117" t="str">
        <f>VLOOKUP(B498,verwijzingen!$A$5:$B$152,2,FALSE)&amp;L498</f>
        <v>lbhru10016 jaar</v>
      </c>
      <c r="B498" s="119" t="str">
        <f t="shared" si="29"/>
        <v>lange baan;100;rugslag;mannen;record</v>
      </c>
      <c r="C498" s="119" t="str">
        <f t="shared" si="30"/>
        <v>lange baan;100;rugslag;mannen</v>
      </c>
      <c r="D498" s="119" t="str">
        <f t="shared" si="32"/>
        <v>lange baan;100;rugslag;mannen0,000886458333333333</v>
      </c>
      <c r="E498" s="119" t="str">
        <f t="shared" si="33"/>
        <v>lange baan;100;rugslag;mannen;record0,000886458333333333</v>
      </c>
      <c r="F498" s="36" t="s">
        <v>8</v>
      </c>
      <c r="G498" s="57" t="s">
        <v>456</v>
      </c>
      <c r="H498" s="57">
        <v>100</v>
      </c>
      <c r="I498" s="36" t="s">
        <v>13</v>
      </c>
      <c r="J498" s="57" t="str">
        <f>IF(VLOOKUP(N498,stamgegevens!$B$1:$D$38,3,FALSE)="m","mannen","vrouwen")</f>
        <v>mannen</v>
      </c>
      <c r="K498" s="57">
        <v>2004</v>
      </c>
      <c r="L498" s="114" t="s">
        <v>51</v>
      </c>
      <c r="M498" s="109">
        <v>8.8645833333333328E-4</v>
      </c>
      <c r="N498" s="43" t="s">
        <v>35</v>
      </c>
      <c r="O498" s="113">
        <v>43877</v>
      </c>
      <c r="P498" s="43" t="s">
        <v>457</v>
      </c>
      <c r="Q498" s="57" t="s">
        <v>38</v>
      </c>
    </row>
    <row r="499" spans="1:17" hidden="1" x14ac:dyDescent="0.55000000000000004">
      <c r="A499" s="117" t="str">
        <f>VLOOKUP(B499,verwijzingen!$A$5:$B$152,2,FALSE)&amp;L499</f>
        <v>lbhwi20016 jaar</v>
      </c>
      <c r="B499" s="119" t="str">
        <f t="shared" si="29"/>
        <v>lange baan;200;wisselslag;mannen;record</v>
      </c>
      <c r="C499" s="119" t="str">
        <f t="shared" si="30"/>
        <v>lange baan;200;wisselslag;mannen</v>
      </c>
      <c r="D499" s="119" t="str">
        <f t="shared" si="32"/>
        <v>lange baan;200;wisselslag;mannen0,00197719907407407</v>
      </c>
      <c r="E499" s="119" t="str">
        <f t="shared" si="33"/>
        <v>lange baan;200;wisselslag;mannen;record0,00197719907407407</v>
      </c>
      <c r="F499" s="36" t="s">
        <v>8</v>
      </c>
      <c r="G499" s="57" t="s">
        <v>456</v>
      </c>
      <c r="H499" s="57">
        <v>200</v>
      </c>
      <c r="I499" s="36" t="s">
        <v>17</v>
      </c>
      <c r="J499" s="57" t="str">
        <f>IF(VLOOKUP(N499,stamgegevens!$B$1:$D$38,3,FALSE)="m","mannen","vrouwen")</f>
        <v>mannen</v>
      </c>
      <c r="K499" s="57">
        <v>2004</v>
      </c>
      <c r="L499" s="114" t="s">
        <v>51</v>
      </c>
      <c r="M499" s="109">
        <v>1.9771990740740739E-3</v>
      </c>
      <c r="N499" s="43" t="s">
        <v>35</v>
      </c>
      <c r="O499" s="113">
        <v>43877</v>
      </c>
      <c r="P499" s="43" t="s">
        <v>457</v>
      </c>
      <c r="Q499" s="57" t="s">
        <v>38</v>
      </c>
    </row>
    <row r="500" spans="1:17" hidden="1" x14ac:dyDescent="0.55000000000000004">
      <c r="A500" s="117" t="str">
        <f>VLOOKUP(B500,verwijzingen!$A$5:$B$152,2,FALSE)&amp;L500</f>
        <v>lbhvl5017 jaar</v>
      </c>
      <c r="B500" s="119" t="str">
        <f t="shared" si="29"/>
        <v>lange baan;50;vlinderslag;mannen;record</v>
      </c>
      <c r="C500" s="119" t="str">
        <f t="shared" si="30"/>
        <v>lange baan;50;vlinderslag;mannen</v>
      </c>
      <c r="D500" s="119" t="str">
        <f t="shared" si="32"/>
        <v>lange baan;50;vlinderslag;mannen0,000339467592592593</v>
      </c>
      <c r="E500" s="119" t="str">
        <f t="shared" si="33"/>
        <v>lange baan;50;vlinderslag;mannen;record0,000339467592592593</v>
      </c>
      <c r="F500" s="36" t="s">
        <v>8</v>
      </c>
      <c r="G500" s="57" t="s">
        <v>456</v>
      </c>
      <c r="H500" s="57">
        <v>50</v>
      </c>
      <c r="I500" s="36" t="s">
        <v>15</v>
      </c>
      <c r="J500" s="57" t="str">
        <f>IF(VLOOKUP(N500,stamgegevens!$B$1:$D$38,3,FALSE)="m","mannen","vrouwen")</f>
        <v>mannen</v>
      </c>
      <c r="K500" s="57">
        <v>2003</v>
      </c>
      <c r="L500" s="114" t="s">
        <v>52</v>
      </c>
      <c r="M500" s="109">
        <v>3.3946759259259254E-4</v>
      </c>
      <c r="N500" s="43" t="s">
        <v>444</v>
      </c>
      <c r="O500" s="113">
        <v>43877</v>
      </c>
      <c r="P500" s="43" t="s">
        <v>457</v>
      </c>
      <c r="Q500" s="57" t="s">
        <v>38</v>
      </c>
    </row>
    <row r="501" spans="1:17" hidden="1" x14ac:dyDescent="0.55000000000000004">
      <c r="A501" s="117" t="str">
        <f>VLOOKUP(B501,verwijzingen!$A$5:$B$152,2,FALSE)&amp;L501</f>
        <v>lbhvl10017 jaar</v>
      </c>
      <c r="B501" s="119" t="str">
        <f t="shared" si="29"/>
        <v>lange baan;100;vlinderslag;mannen;record</v>
      </c>
      <c r="C501" s="119" t="str">
        <f t="shared" si="30"/>
        <v>lange baan;100;vlinderslag;mannen</v>
      </c>
      <c r="D501" s="119" t="str">
        <f t="shared" si="32"/>
        <v>lange baan;100;vlinderslag;mannen0,000781481481481482</v>
      </c>
      <c r="E501" s="119" t="str">
        <f t="shared" si="33"/>
        <v>lange baan;100;vlinderslag;mannen;record0,000781481481481482</v>
      </c>
      <c r="F501" s="36" t="s">
        <v>8</v>
      </c>
      <c r="G501" s="57" t="s">
        <v>456</v>
      </c>
      <c r="H501" s="57">
        <v>100</v>
      </c>
      <c r="I501" s="36" t="s">
        <v>15</v>
      </c>
      <c r="J501" s="57" t="str">
        <f>IF(VLOOKUP(N501,stamgegevens!$B$1:$D$38,3,FALSE)="m","mannen","vrouwen")</f>
        <v>mannen</v>
      </c>
      <c r="K501" s="57">
        <v>2003</v>
      </c>
      <c r="L501" s="114" t="s">
        <v>52</v>
      </c>
      <c r="M501" s="109">
        <v>7.8148148148148152E-4</v>
      </c>
      <c r="N501" s="43" t="s">
        <v>444</v>
      </c>
      <c r="O501" s="113">
        <v>43877</v>
      </c>
      <c r="P501" s="43" t="s">
        <v>457</v>
      </c>
      <c r="Q501" s="57" t="s">
        <v>38</v>
      </c>
    </row>
    <row r="502" spans="1:17" hidden="1" x14ac:dyDescent="0.55000000000000004">
      <c r="A502" s="117" t="str">
        <f>VLOOKUP(B502,verwijzingen!$A$5:$B$152,2,FALSE)&amp;L502</f>
        <v>lbhvl20017 jaar</v>
      </c>
      <c r="B502" s="119" t="str">
        <f t="shared" si="29"/>
        <v>lange baan;200;vlinderslag;mannen;record</v>
      </c>
      <c r="C502" s="119" t="str">
        <f t="shared" si="30"/>
        <v>lange baan;200;vlinderslag;mannen</v>
      </c>
      <c r="D502" s="119" t="str">
        <f t="shared" si="32"/>
        <v>lange baan;200;vlinderslag;mannen0,00191319444444444</v>
      </c>
      <c r="E502" s="119" t="str">
        <f t="shared" si="33"/>
        <v>lange baan;200;vlinderslag;mannen;record0,00191319444444444</v>
      </c>
      <c r="F502" s="36" t="s">
        <v>8</v>
      </c>
      <c r="G502" s="57" t="s">
        <v>456</v>
      </c>
      <c r="H502" s="57">
        <v>200</v>
      </c>
      <c r="I502" s="36" t="s">
        <v>15</v>
      </c>
      <c r="J502" s="57" t="str">
        <f>IF(VLOOKUP(N502,stamgegevens!$B$1:$D$38,3,FALSE)="m","mannen","vrouwen")</f>
        <v>mannen</v>
      </c>
      <c r="K502" s="57">
        <v>2003</v>
      </c>
      <c r="L502" s="114" t="s">
        <v>52</v>
      </c>
      <c r="M502" s="109">
        <v>1.9131944444444446E-3</v>
      </c>
      <c r="N502" s="43" t="s">
        <v>444</v>
      </c>
      <c r="O502" s="113">
        <v>43877</v>
      </c>
      <c r="P502" s="43" t="s">
        <v>457</v>
      </c>
      <c r="Q502" s="57" t="s">
        <v>38</v>
      </c>
    </row>
    <row r="503" spans="1:17" hidden="1" x14ac:dyDescent="0.55000000000000004">
      <c r="A503" s="117" t="str">
        <f>VLOOKUP(B503,verwijzingen!$A$5:$B$152,2,FALSE)&amp;L503</f>
        <v>lbhvr10017 jaar</v>
      </c>
      <c r="B503" s="119" t="str">
        <f t="shared" si="29"/>
        <v>lange baan;100;vrije slag;mannen;record</v>
      </c>
      <c r="C503" s="119" t="str">
        <f t="shared" si="30"/>
        <v>lange baan;100;vrije slag;mannen</v>
      </c>
      <c r="D503" s="119" t="str">
        <f t="shared" si="32"/>
        <v>lange baan;100;vrije slag;mannen0,000695138888888889</v>
      </c>
      <c r="E503" s="119" t="str">
        <f t="shared" si="33"/>
        <v>lange baan;100;vrije slag;mannen;record0,000695138888888889</v>
      </c>
      <c r="F503" s="36" t="s">
        <v>8</v>
      </c>
      <c r="G503" s="57" t="s">
        <v>456</v>
      </c>
      <c r="H503" s="57">
        <v>100</v>
      </c>
      <c r="I503" s="36" t="s">
        <v>12</v>
      </c>
      <c r="J503" s="57" t="str">
        <f>IF(VLOOKUP(N503,stamgegevens!$B$1:$D$38,3,FALSE)="m","mannen","vrouwen")</f>
        <v>mannen</v>
      </c>
      <c r="K503" s="57">
        <v>2003</v>
      </c>
      <c r="L503" s="114" t="s">
        <v>52</v>
      </c>
      <c r="M503" s="109">
        <v>6.951388888888888E-4</v>
      </c>
      <c r="N503" s="43" t="s">
        <v>20</v>
      </c>
      <c r="O503" s="113">
        <v>43877</v>
      </c>
      <c r="P503" s="43" t="s">
        <v>457</v>
      </c>
      <c r="Q503" s="57" t="s">
        <v>38</v>
      </c>
    </row>
    <row r="504" spans="1:17" hidden="1" x14ac:dyDescent="0.55000000000000004">
      <c r="A504" s="117" t="str">
        <f>VLOOKUP(B504,verwijzingen!$A$5:$B$152,2,FALSE)&amp;L504</f>
        <v>lbhru5017 jaar</v>
      </c>
      <c r="B504" s="119" t="str">
        <f t="shared" si="29"/>
        <v>lange baan;50;rugslag;mannen;record</v>
      </c>
      <c r="C504" s="119" t="str">
        <f t="shared" si="30"/>
        <v>lange baan;50;rugslag;mannen</v>
      </c>
      <c r="D504" s="119" t="str">
        <f t="shared" si="32"/>
        <v>lange baan;50;rugslag;mannen0,000361574074074074</v>
      </c>
      <c r="E504" s="119" t="str">
        <f t="shared" si="33"/>
        <v>lange baan;50;rugslag;mannen;record0,000361574074074074</v>
      </c>
      <c r="F504" s="36" t="s">
        <v>8</v>
      </c>
      <c r="G504" s="57" t="s">
        <v>456</v>
      </c>
      <c r="H504" s="57">
        <v>50</v>
      </c>
      <c r="I504" s="36" t="s">
        <v>13</v>
      </c>
      <c r="J504" s="57" t="str">
        <f>IF(VLOOKUP(N504,stamgegevens!$B$1:$D$38,3,FALSE)="m","mannen","vrouwen")</f>
        <v>mannen</v>
      </c>
      <c r="K504" s="57">
        <v>2003</v>
      </c>
      <c r="L504" s="114" t="s">
        <v>52</v>
      </c>
      <c r="M504" s="109">
        <v>3.6157407407407405E-4</v>
      </c>
      <c r="N504" s="43" t="s">
        <v>20</v>
      </c>
      <c r="O504" s="113">
        <v>43877</v>
      </c>
      <c r="P504" s="43" t="s">
        <v>457</v>
      </c>
      <c r="Q504" s="57" t="s">
        <v>38</v>
      </c>
    </row>
    <row r="505" spans="1:17" hidden="1" x14ac:dyDescent="0.55000000000000004">
      <c r="A505" s="117" t="e">
        <f>VLOOKUP(B505,verwijzingen!$A$5:$B$152,2,FALSE)&amp;L505</f>
        <v>#N/A</v>
      </c>
      <c r="B505" s="119" t="str">
        <f t="shared" si="29"/>
        <v>lange baan;50;vrije slag;vrouwen;oud</v>
      </c>
      <c r="C505" s="119" t="str">
        <f t="shared" si="30"/>
        <v>lange baan;50;vrije slag;vrouwen</v>
      </c>
      <c r="D505" s="119" t="str">
        <f t="shared" si="32"/>
        <v>lange baan;50;vrije slag;vrouwen0,000364351851851852</v>
      </c>
      <c r="E505" s="119" t="str">
        <f t="shared" si="33"/>
        <v>lange baan;50;vrije slag;vrouwen;oud0,000364351851851852</v>
      </c>
      <c r="F505" s="36" t="s">
        <v>8</v>
      </c>
      <c r="G505" s="57" t="s">
        <v>456</v>
      </c>
      <c r="H505" s="57">
        <v>50</v>
      </c>
      <c r="I505" s="36" t="s">
        <v>12</v>
      </c>
      <c r="J505" s="57" t="str">
        <f>IF(VLOOKUP(N505,stamgegevens!$B$1:$D$38,3,FALSE)="m","mannen","vrouwen")</f>
        <v>vrouwen</v>
      </c>
      <c r="K505" s="57">
        <v>2002</v>
      </c>
      <c r="L505" s="114" t="s">
        <v>251</v>
      </c>
      <c r="M505" s="109">
        <v>3.6435185185185187E-4</v>
      </c>
      <c r="N505" s="43" t="s">
        <v>24</v>
      </c>
      <c r="O505" s="113">
        <v>43877</v>
      </c>
      <c r="P505" s="43" t="s">
        <v>457</v>
      </c>
      <c r="Q505" s="57" t="s">
        <v>53</v>
      </c>
    </row>
    <row r="506" spans="1:17" hidden="1" x14ac:dyDescent="0.55000000000000004">
      <c r="A506" s="117" t="e">
        <f>VLOOKUP(B506,verwijzingen!$A$5:$B$152,2,FALSE)&amp;L506</f>
        <v>#N/A</v>
      </c>
      <c r="B506" s="119" t="str">
        <f t="shared" si="29"/>
        <v>lange baan;100;rugslag;vrouwen;oud</v>
      </c>
      <c r="C506" s="119" t="str">
        <f t="shared" si="30"/>
        <v>lange baan;100;rugslag;vrouwen</v>
      </c>
      <c r="D506" s="119" t="str">
        <f t="shared" si="32"/>
        <v>lange baan;100;rugslag;vrouwen0,000942476851851852</v>
      </c>
      <c r="E506" s="119" t="str">
        <f t="shared" si="33"/>
        <v>lange baan;100;rugslag;vrouwen;oud0,000942476851851852</v>
      </c>
      <c r="F506" s="36" t="s">
        <v>8</v>
      </c>
      <c r="G506" s="57" t="s">
        <v>456</v>
      </c>
      <c r="H506" s="57">
        <v>100</v>
      </c>
      <c r="I506" s="36" t="s">
        <v>13</v>
      </c>
      <c r="J506" s="57" t="str">
        <f>IF(VLOOKUP(N506,stamgegevens!$B$1:$D$38,3,FALSE)="m","mannen","vrouwen")</f>
        <v>vrouwen</v>
      </c>
      <c r="K506" s="57">
        <v>2002</v>
      </c>
      <c r="L506" s="114" t="s">
        <v>251</v>
      </c>
      <c r="M506" s="109">
        <v>9.424768518518519E-4</v>
      </c>
      <c r="N506" s="43" t="s">
        <v>24</v>
      </c>
      <c r="O506" s="113">
        <v>43877</v>
      </c>
      <c r="P506" s="43" t="s">
        <v>457</v>
      </c>
      <c r="Q506" s="57" t="s">
        <v>53</v>
      </c>
    </row>
    <row r="507" spans="1:17" hidden="1" x14ac:dyDescent="0.55000000000000004">
      <c r="A507" s="117" t="str">
        <f>VLOOKUP(B507,verwijzingen!$A$5:$B$152,2,FALSE)&amp;L507</f>
        <v>lbdvr400&gt;= 18 jaar</v>
      </c>
      <c r="B507" s="119" t="str">
        <f t="shared" si="29"/>
        <v>lange baan;400;vrije slag;vrouwen;record</v>
      </c>
      <c r="C507" s="119" t="str">
        <f t="shared" si="30"/>
        <v>lange baan;400;vrije slag;vrouwen</v>
      </c>
      <c r="D507" s="119" t="str">
        <f t="shared" si="32"/>
        <v>lange baan;400;vrije slag;vrouwen0,00405127314814815</v>
      </c>
      <c r="E507" s="119" t="str">
        <f t="shared" si="33"/>
        <v>lange baan;400;vrije slag;vrouwen;record0,00405127314814815</v>
      </c>
      <c r="F507" s="36" t="s">
        <v>8</v>
      </c>
      <c r="G507" s="57" t="s">
        <v>456</v>
      </c>
      <c r="H507" s="57">
        <v>400</v>
      </c>
      <c r="I507" s="36" t="s">
        <v>12</v>
      </c>
      <c r="J507" s="57" t="str">
        <f>IF(VLOOKUP(N507,stamgegevens!$B$1:$D$38,3,FALSE)="m","mannen","vrouwen")</f>
        <v>vrouwen</v>
      </c>
      <c r="K507" s="57">
        <v>2002</v>
      </c>
      <c r="L507" s="114" t="s">
        <v>251</v>
      </c>
      <c r="M507" s="109">
        <v>4.0512731481481485E-3</v>
      </c>
      <c r="N507" s="43" t="s">
        <v>24</v>
      </c>
      <c r="O507" s="113">
        <v>43891</v>
      </c>
      <c r="P507" s="43" t="s">
        <v>37</v>
      </c>
      <c r="Q507" s="57" t="s">
        <v>38</v>
      </c>
    </row>
    <row r="508" spans="1:17" hidden="1" x14ac:dyDescent="0.55000000000000004">
      <c r="A508" s="117" t="str">
        <f>VLOOKUP(B508,verwijzingen!$A$5:$B$152,2,FALSE)&amp;L508</f>
        <v>lbdvr800&gt;= 18 jaar</v>
      </c>
      <c r="B508" s="119" t="str">
        <f t="shared" si="29"/>
        <v>lange baan;800;vrije slag;vrouwen;record</v>
      </c>
      <c r="C508" s="119" t="str">
        <f t="shared" si="30"/>
        <v>lange baan;800;vrije slag;vrouwen</v>
      </c>
      <c r="D508" s="119" t="str">
        <f t="shared" si="32"/>
        <v>lange baan;800;vrije slag;vrouwen0,00817986111111111</v>
      </c>
      <c r="E508" s="119" t="str">
        <f t="shared" si="33"/>
        <v>lange baan;800;vrije slag;vrouwen;record0,00817986111111111</v>
      </c>
      <c r="F508" s="36" t="s">
        <v>8</v>
      </c>
      <c r="G508" s="57" t="s">
        <v>456</v>
      </c>
      <c r="H508" s="57">
        <v>800</v>
      </c>
      <c r="I508" s="36" t="s">
        <v>12</v>
      </c>
      <c r="J508" s="57" t="str">
        <f>IF(VLOOKUP(N508,stamgegevens!$B$1:$D$38,3,FALSE)="m","mannen","vrouwen")</f>
        <v>vrouwen</v>
      </c>
      <c r="K508" s="57">
        <v>2002</v>
      </c>
      <c r="L508" s="114" t="s">
        <v>251</v>
      </c>
      <c r="M508" s="109">
        <v>8.1798611111111117E-3</v>
      </c>
      <c r="N508" s="43" t="s">
        <v>24</v>
      </c>
      <c r="O508" s="113">
        <v>43891</v>
      </c>
      <c r="P508" s="43" t="s">
        <v>37</v>
      </c>
      <c r="Q508" s="57" t="s">
        <v>38</v>
      </c>
    </row>
    <row r="509" spans="1:17" hidden="1" x14ac:dyDescent="0.55000000000000004">
      <c r="A509" s="117" t="e">
        <f>VLOOKUP(B509,verwijzingen!$A$5:$B$152,2,FALSE)&amp;L509</f>
        <v>#N/A</v>
      </c>
      <c r="B509" s="119" t="str">
        <f t="shared" si="29"/>
        <v>lange baan;100;vrije slag;mannen;oud</v>
      </c>
      <c r="C509" s="119" t="str">
        <f t="shared" si="30"/>
        <v>lange baan;100;vrije slag;mannen</v>
      </c>
      <c r="D509" s="119" t="str">
        <f t="shared" si="32"/>
        <v>lange baan;100;vrije slag;mannen0,000863657407407407</v>
      </c>
      <c r="E509" s="119" t="str">
        <f t="shared" si="33"/>
        <v>lange baan;100;vrije slag;mannen;oud0,000863657407407407</v>
      </c>
      <c r="F509" s="36" t="s">
        <v>8</v>
      </c>
      <c r="G509" s="57" t="s">
        <v>456</v>
      </c>
      <c r="H509" s="57">
        <v>100</v>
      </c>
      <c r="I509" s="36" t="s">
        <v>12</v>
      </c>
      <c r="J509" s="57" t="str">
        <f>IF(VLOOKUP(N509,stamgegevens!$B$1:$D$38,3,FALSE)="m","mannen","vrouwen")</f>
        <v>mannen</v>
      </c>
      <c r="K509" s="57">
        <v>2005</v>
      </c>
      <c r="L509" s="114" t="s">
        <v>50</v>
      </c>
      <c r="M509" s="109">
        <v>8.6365740740740749E-4</v>
      </c>
      <c r="N509" s="43" t="s">
        <v>32</v>
      </c>
      <c r="O509" s="113">
        <v>43891</v>
      </c>
      <c r="P509" s="43" t="s">
        <v>37</v>
      </c>
      <c r="Q509" s="57" t="s">
        <v>53</v>
      </c>
    </row>
    <row r="510" spans="1:17" hidden="1" x14ac:dyDescent="0.55000000000000004">
      <c r="A510" s="117" t="str">
        <f>VLOOKUP(B510,verwijzingen!$A$5:$B$152,2,FALSE)&amp;L510</f>
        <v>lbhvr20015 jaar</v>
      </c>
      <c r="B510" s="119" t="str">
        <f t="shared" si="29"/>
        <v>lange baan;200;vrije slag;mannen;record</v>
      </c>
      <c r="C510" s="119" t="str">
        <f t="shared" si="30"/>
        <v>lange baan;200;vrije slag;mannen</v>
      </c>
      <c r="D510" s="119" t="str">
        <f t="shared" si="32"/>
        <v>lange baan;200;vrije slag;mannen0,00181261574074074</v>
      </c>
      <c r="E510" s="119" t="str">
        <f t="shared" si="33"/>
        <v>lange baan;200;vrije slag;mannen;record0,00181261574074074</v>
      </c>
      <c r="F510" s="36" t="s">
        <v>8</v>
      </c>
      <c r="G510" s="57" t="s">
        <v>456</v>
      </c>
      <c r="H510" s="57">
        <v>200</v>
      </c>
      <c r="I510" s="36" t="s">
        <v>12</v>
      </c>
      <c r="J510" s="57" t="str">
        <f>IF(VLOOKUP(N510,stamgegevens!$B$1:$D$38,3,FALSE)="m","mannen","vrouwen")</f>
        <v>mannen</v>
      </c>
      <c r="K510" s="57">
        <v>2005</v>
      </c>
      <c r="L510" s="114" t="s">
        <v>50</v>
      </c>
      <c r="M510" s="109">
        <v>1.8126157407407407E-3</v>
      </c>
      <c r="N510" s="43" t="s">
        <v>32</v>
      </c>
      <c r="O510" s="113">
        <v>43891</v>
      </c>
      <c r="P510" s="43" t="s">
        <v>37</v>
      </c>
      <c r="Q510" s="57" t="s">
        <v>38</v>
      </c>
    </row>
    <row r="511" spans="1:17" hidden="1" x14ac:dyDescent="0.55000000000000004">
      <c r="A511" s="117" t="str">
        <f>VLOOKUP(B511,verwijzingen!$A$5:$B$152,2,FALSE)&amp;L511</f>
        <v>lbhvr40015 jaar</v>
      </c>
      <c r="B511" s="119" t="str">
        <f t="shared" si="29"/>
        <v>lange baan;400;vrije slag;mannen;record</v>
      </c>
      <c r="C511" s="119" t="str">
        <f t="shared" si="30"/>
        <v>lange baan;400;vrije slag;mannen</v>
      </c>
      <c r="D511" s="119" t="str">
        <f t="shared" si="32"/>
        <v>lange baan;400;vrije slag;mannen0,00372141203703704</v>
      </c>
      <c r="E511" s="119" t="str">
        <f t="shared" si="33"/>
        <v>lange baan;400;vrije slag;mannen;record0,00372141203703704</v>
      </c>
      <c r="F511" s="36" t="s">
        <v>8</v>
      </c>
      <c r="G511" s="57" t="s">
        <v>456</v>
      </c>
      <c r="H511" s="57">
        <v>400</v>
      </c>
      <c r="I511" s="36" t="s">
        <v>12</v>
      </c>
      <c r="J511" s="57" t="str">
        <f>IF(VLOOKUP(N511,stamgegevens!$B$1:$D$38,3,FALSE)="m","mannen","vrouwen")</f>
        <v>mannen</v>
      </c>
      <c r="K511" s="57">
        <v>2005</v>
      </c>
      <c r="L511" s="114" t="s">
        <v>50</v>
      </c>
      <c r="M511" s="109">
        <v>3.721412037037037E-3</v>
      </c>
      <c r="N511" s="43" t="s">
        <v>32</v>
      </c>
      <c r="O511" s="113">
        <v>43891</v>
      </c>
      <c r="P511" s="43" t="s">
        <v>37</v>
      </c>
      <c r="Q511" s="57" t="s">
        <v>38</v>
      </c>
    </row>
    <row r="512" spans="1:17" hidden="1" x14ac:dyDescent="0.55000000000000004">
      <c r="A512" s="117" t="str">
        <f>VLOOKUP(B512,verwijzingen!$A$5:$B$152,2,FALSE)&amp;L512</f>
        <v>lbhvr80015 jaar</v>
      </c>
      <c r="B512" s="119" t="str">
        <f t="shared" si="29"/>
        <v>lange baan;800;vrije slag;mannen;record</v>
      </c>
      <c r="C512" s="119" t="str">
        <f t="shared" si="30"/>
        <v>lange baan;800;vrije slag;mannen</v>
      </c>
      <c r="D512" s="119" t="str">
        <f t="shared" si="32"/>
        <v>lange baan;800;vrije slag;mannen0,0075818287037037</v>
      </c>
      <c r="E512" s="119" t="str">
        <f t="shared" si="33"/>
        <v>lange baan;800;vrije slag;mannen;record0,0075818287037037</v>
      </c>
      <c r="F512" s="36" t="s">
        <v>8</v>
      </c>
      <c r="G512" s="57" t="s">
        <v>456</v>
      </c>
      <c r="H512" s="57">
        <v>800</v>
      </c>
      <c r="I512" s="36" t="s">
        <v>12</v>
      </c>
      <c r="J512" s="57" t="str">
        <f>IF(VLOOKUP(N512,stamgegevens!$B$1:$D$38,3,FALSE)="m","mannen","vrouwen")</f>
        <v>mannen</v>
      </c>
      <c r="K512" s="57">
        <v>2005</v>
      </c>
      <c r="L512" s="114" t="s">
        <v>50</v>
      </c>
      <c r="M512" s="109">
        <v>7.5818287037037043E-3</v>
      </c>
      <c r="N512" s="43" t="s">
        <v>32</v>
      </c>
      <c r="O512" s="113">
        <v>43891</v>
      </c>
      <c r="P512" s="43" t="s">
        <v>37</v>
      </c>
      <c r="Q512" s="57" t="s">
        <v>38</v>
      </c>
    </row>
    <row r="513" spans="1:18" hidden="1" x14ac:dyDescent="0.55000000000000004">
      <c r="A513" s="117" t="str">
        <f>VLOOKUP(B513,verwijzingen!$A$5:$B$152,2,FALSE)&amp;L513</f>
        <v>lbhvr150015 jaar</v>
      </c>
      <c r="B513" s="119" t="str">
        <f t="shared" si="29"/>
        <v>lange baan;1500;vrije slag;mannen;record</v>
      </c>
      <c r="C513" s="119" t="str">
        <f t="shared" si="30"/>
        <v>lange baan;1500;vrije slag;mannen</v>
      </c>
      <c r="D513" s="119" t="str">
        <f t="shared" si="32"/>
        <v>lange baan;1500;vrije slag;mannen0,0144231481481481</v>
      </c>
      <c r="E513" s="119" t="str">
        <f t="shared" si="33"/>
        <v>lange baan;1500;vrije slag;mannen;record0,0144231481481481</v>
      </c>
      <c r="F513" s="36" t="s">
        <v>8</v>
      </c>
      <c r="G513" s="57" t="s">
        <v>456</v>
      </c>
      <c r="H513" s="57">
        <v>1500</v>
      </c>
      <c r="I513" s="36" t="s">
        <v>12</v>
      </c>
      <c r="J513" s="57" t="str">
        <f>IF(VLOOKUP(N513,stamgegevens!$B$1:$D$38,3,FALSE)="m","mannen","vrouwen")</f>
        <v>mannen</v>
      </c>
      <c r="K513" s="57">
        <v>2005</v>
      </c>
      <c r="L513" s="114" t="s">
        <v>50</v>
      </c>
      <c r="M513" s="109">
        <v>1.4423148148148148E-2</v>
      </c>
      <c r="N513" s="43" t="s">
        <v>32</v>
      </c>
      <c r="O513" s="113">
        <v>43891</v>
      </c>
      <c r="P513" s="43" t="s">
        <v>37</v>
      </c>
      <c r="Q513" s="57" t="s">
        <v>38</v>
      </c>
    </row>
    <row r="514" spans="1:18" hidden="1" x14ac:dyDescent="0.55000000000000004">
      <c r="A514" s="117" t="str">
        <f>VLOOKUP(B514,verwijzingen!$A$5:$B$152,2,FALSE)&amp;L514</f>
        <v>lbdvr1500&gt;= 18 jaar</v>
      </c>
      <c r="B514" s="119" t="str">
        <f t="shared" si="29"/>
        <v>lange baan;1500;vrije slag;vrouwen;record</v>
      </c>
      <c r="C514" s="119" t="str">
        <f t="shared" si="30"/>
        <v>lange baan;1500;vrije slag;vrouwen</v>
      </c>
      <c r="D514" s="119" t="str">
        <f t="shared" si="32"/>
        <v>lange baan;1500;vrije slag;vrouwen0,0152769675925926</v>
      </c>
      <c r="E514" s="119" t="str">
        <f t="shared" si="33"/>
        <v>lange baan;1500;vrije slag;vrouwen;record0,0152769675925926</v>
      </c>
      <c r="F514" s="36" t="s">
        <v>8</v>
      </c>
      <c r="G514" s="57" t="s">
        <v>456</v>
      </c>
      <c r="H514" s="57">
        <v>1500</v>
      </c>
      <c r="I514" s="36" t="s">
        <v>12</v>
      </c>
      <c r="J514" s="57" t="str">
        <f>IF(VLOOKUP(N514,stamgegevens!$B$1:$D$38,3,FALSE)="m","mannen","vrouwen")</f>
        <v>vrouwen</v>
      </c>
      <c r="K514" s="57">
        <v>2002</v>
      </c>
      <c r="L514" s="114" t="s">
        <v>251</v>
      </c>
      <c r="M514" s="109">
        <v>1.5276967592592594E-2</v>
      </c>
      <c r="N514" s="43" t="s">
        <v>24</v>
      </c>
      <c r="O514" s="113">
        <v>43891</v>
      </c>
      <c r="P514" s="43" t="s">
        <v>37</v>
      </c>
      <c r="Q514" s="57" t="s">
        <v>38</v>
      </c>
    </row>
    <row r="515" spans="1:18" hidden="1" x14ac:dyDescent="0.55000000000000004">
      <c r="A515" s="117" t="str">
        <f>VLOOKUP(B515,verwijzingen!$A$5:$B$152,2,FALSE)&amp;L515</f>
        <v>lbhwi40017 jaar</v>
      </c>
      <c r="B515" s="119" t="str">
        <f t="shared" si="29"/>
        <v>lange baan;400;wisselslag;mannen;record</v>
      </c>
      <c r="C515" s="119" t="str">
        <f t="shared" si="30"/>
        <v>lange baan;400;wisselslag;mannen</v>
      </c>
      <c r="D515" s="119" t="str">
        <f t="shared" si="32"/>
        <v>lange baan;400;wisselslag;mannen0,00373738425925926</v>
      </c>
      <c r="E515" s="119" t="str">
        <f t="shared" si="33"/>
        <v>lange baan;400;wisselslag;mannen;record0,00373738425925926</v>
      </c>
      <c r="F515" s="36" t="s">
        <v>8</v>
      </c>
      <c r="G515" s="57" t="s">
        <v>456</v>
      </c>
      <c r="H515" s="57">
        <v>400</v>
      </c>
      <c r="I515" s="36" t="s">
        <v>17</v>
      </c>
      <c r="J515" s="57" t="str">
        <f>IF(VLOOKUP(N515,stamgegevens!$B$1:$D$38,3,FALSE)="m","mannen","vrouwen")</f>
        <v>mannen</v>
      </c>
      <c r="K515" s="57">
        <v>2003</v>
      </c>
      <c r="L515" s="114" t="s">
        <v>52</v>
      </c>
      <c r="M515" s="109">
        <v>3.7373842592592597E-3</v>
      </c>
      <c r="N515" s="43" t="s">
        <v>444</v>
      </c>
      <c r="O515" s="113">
        <v>43891</v>
      </c>
      <c r="P515" s="43" t="s">
        <v>37</v>
      </c>
      <c r="Q515" s="57" t="s">
        <v>38</v>
      </c>
    </row>
    <row r="516" spans="1:18" hidden="1" x14ac:dyDescent="0.55000000000000004">
      <c r="A516" s="117" t="str">
        <f>VLOOKUP(B516,verwijzingen!$A$5:$B$152,2,FALSE)&amp;L516</f>
        <v>lbdvr40013 jaar</v>
      </c>
      <c r="B516" s="119" t="str">
        <f t="shared" si="29"/>
        <v>lange baan;400;vrije slag;vrouwen;record</v>
      </c>
      <c r="C516" s="119" t="str">
        <f t="shared" si="30"/>
        <v>lange baan;400;vrije slag;vrouwen</v>
      </c>
      <c r="D516" s="119" t="str">
        <f t="shared" si="32"/>
        <v>lange baan;400;vrije slag;vrouwen0,00369178240740741</v>
      </c>
      <c r="E516" s="119" t="str">
        <f t="shared" si="33"/>
        <v>lange baan;400;vrije slag;vrouwen;record0,00369178240740741</v>
      </c>
      <c r="F516" s="36" t="s">
        <v>8</v>
      </c>
      <c r="G516" s="57" t="s">
        <v>456</v>
      </c>
      <c r="H516" s="57">
        <v>400</v>
      </c>
      <c r="I516" s="36" t="s">
        <v>12</v>
      </c>
      <c r="J516" s="57" t="str">
        <f>IF(VLOOKUP(N516,stamgegevens!$B$1:$D$38,3,FALSE)="m","mannen","vrouwen")</f>
        <v>vrouwen</v>
      </c>
      <c r="K516" s="57">
        <v>2007</v>
      </c>
      <c r="L516" s="114" t="s">
        <v>48</v>
      </c>
      <c r="M516" s="109">
        <v>3.6917824074074075E-3</v>
      </c>
      <c r="N516" s="43" t="s">
        <v>26</v>
      </c>
      <c r="O516" s="113">
        <v>43891</v>
      </c>
      <c r="P516" s="43" t="s">
        <v>37</v>
      </c>
      <c r="Q516" s="57" t="s">
        <v>38</v>
      </c>
    </row>
    <row r="517" spans="1:18" hidden="1" x14ac:dyDescent="0.55000000000000004">
      <c r="A517" s="117" t="str">
        <f>VLOOKUP(B517,verwijzingen!$A$5:$B$152,2,FALSE)&amp;L517</f>
        <v>lbdvr80013 jaar</v>
      </c>
      <c r="B517" s="119" t="str">
        <f t="shared" si="29"/>
        <v>lange baan;800;vrije slag;vrouwen;record</v>
      </c>
      <c r="C517" s="119" t="str">
        <f t="shared" si="30"/>
        <v>lange baan;800;vrije slag;vrouwen</v>
      </c>
      <c r="D517" s="119" t="str">
        <f t="shared" si="32"/>
        <v>lange baan;800;vrije slag;vrouwen0,00752407407407407</v>
      </c>
      <c r="E517" s="119" t="str">
        <f t="shared" si="33"/>
        <v>lange baan;800;vrije slag;vrouwen;record0,00752407407407407</v>
      </c>
      <c r="F517" s="36" t="s">
        <v>8</v>
      </c>
      <c r="G517" s="57" t="s">
        <v>456</v>
      </c>
      <c r="H517" s="57">
        <v>800</v>
      </c>
      <c r="I517" s="36" t="s">
        <v>12</v>
      </c>
      <c r="J517" s="57" t="str">
        <f>IF(VLOOKUP(N517,stamgegevens!$B$1:$D$38,3,FALSE)="m","mannen","vrouwen")</f>
        <v>vrouwen</v>
      </c>
      <c r="K517" s="57">
        <v>2007</v>
      </c>
      <c r="L517" s="114" t="s">
        <v>48</v>
      </c>
      <c r="M517" s="109">
        <v>7.5240740740740745E-3</v>
      </c>
      <c r="N517" s="43" t="s">
        <v>26</v>
      </c>
      <c r="O517" s="113">
        <v>43891</v>
      </c>
      <c r="P517" s="43" t="s">
        <v>37</v>
      </c>
      <c r="Q517" s="57" t="s">
        <v>38</v>
      </c>
      <c r="R517" s="109"/>
    </row>
    <row r="518" spans="1:18" hidden="1" x14ac:dyDescent="0.55000000000000004">
      <c r="A518" s="117" t="str">
        <f>VLOOKUP(B518,verwijzingen!$A$5:$B$152,2,FALSE)&amp;L518</f>
        <v>lbdvr150013 jaar</v>
      </c>
      <c r="B518" s="119" t="str">
        <f t="shared" si="29"/>
        <v>lange baan;1500;vrije slag;vrouwen;record</v>
      </c>
      <c r="C518" s="119" t="str">
        <f t="shared" si="30"/>
        <v>lange baan;1500;vrije slag;vrouwen</v>
      </c>
      <c r="D518" s="119" t="str">
        <f t="shared" si="32"/>
        <v>lange baan;1500;vrije slag;vrouwen0,0142795138888889</v>
      </c>
      <c r="E518" s="119" t="str">
        <f t="shared" si="33"/>
        <v>lange baan;1500;vrije slag;vrouwen;record0,0142795138888889</v>
      </c>
      <c r="F518" s="36" t="s">
        <v>8</v>
      </c>
      <c r="G518" s="57" t="s">
        <v>456</v>
      </c>
      <c r="H518" s="57">
        <v>1500</v>
      </c>
      <c r="I518" s="36" t="s">
        <v>12</v>
      </c>
      <c r="J518" s="57" t="str">
        <f>IF(VLOOKUP(N518,stamgegevens!$B$1:$D$38,3,FALSE)="m","mannen","vrouwen")</f>
        <v>vrouwen</v>
      </c>
      <c r="K518" s="57">
        <v>2007</v>
      </c>
      <c r="L518" s="114" t="s">
        <v>48</v>
      </c>
      <c r="M518" s="109">
        <v>1.4279513888888888E-2</v>
      </c>
      <c r="N518" s="43" t="s">
        <v>26</v>
      </c>
      <c r="O518" s="113">
        <v>43891</v>
      </c>
      <c r="P518" s="43" t="s">
        <v>37</v>
      </c>
      <c r="Q518" s="57" t="s">
        <v>38</v>
      </c>
    </row>
    <row r="519" spans="1:18" hidden="1" x14ac:dyDescent="0.55000000000000004">
      <c r="A519" s="117" t="str">
        <f>VLOOKUP(B519,verwijzingen!$A$5:$B$152,2,FALSE)&amp;L519</f>
        <v>lbhvr80013 jaar</v>
      </c>
      <c r="B519" s="119" t="str">
        <f t="shared" si="29"/>
        <v>lange baan;800;vrije slag;mannen;record</v>
      </c>
      <c r="C519" s="119" t="str">
        <f t="shared" si="30"/>
        <v>lange baan;800;vrije slag;mannen</v>
      </c>
      <c r="D519" s="119" t="str">
        <f t="shared" si="32"/>
        <v>lange baan;800;vrije slag;mannen0,00743796296296296</v>
      </c>
      <c r="E519" s="119" t="str">
        <f t="shared" si="33"/>
        <v>lange baan;800;vrije slag;mannen;record0,00743796296296296</v>
      </c>
      <c r="F519" s="36" t="s">
        <v>8</v>
      </c>
      <c r="G519" s="57" t="s">
        <v>456</v>
      </c>
      <c r="H519" s="57">
        <v>800</v>
      </c>
      <c r="I519" s="36" t="s">
        <v>12</v>
      </c>
      <c r="J519" s="57" t="str">
        <f>IF(VLOOKUP(N519,stamgegevens!$B$1:$D$38,3,FALSE)="m","mannen","vrouwen")</f>
        <v>mannen</v>
      </c>
      <c r="K519" s="57">
        <v>2007</v>
      </c>
      <c r="L519" s="114" t="s">
        <v>48</v>
      </c>
      <c r="M519" s="109">
        <v>7.4379629629629631E-3</v>
      </c>
      <c r="N519" s="43" t="s">
        <v>22</v>
      </c>
      <c r="O519" s="113">
        <v>43891</v>
      </c>
      <c r="P519" s="43" t="s">
        <v>37</v>
      </c>
      <c r="Q519" s="57" t="s">
        <v>38</v>
      </c>
    </row>
    <row r="520" spans="1:18" hidden="1" x14ac:dyDescent="0.55000000000000004">
      <c r="A520" s="117" t="str">
        <f>VLOOKUP(B520,verwijzingen!$A$5:$B$152,2,FALSE)&amp;L520</f>
        <v>lbhvr150013 jaar</v>
      </c>
      <c r="B520" s="119" t="str">
        <f t="shared" si="29"/>
        <v>lange baan;1500;vrije slag;mannen;record</v>
      </c>
      <c r="C520" s="119" t="str">
        <f t="shared" si="30"/>
        <v>lange baan;1500;vrije slag;mannen</v>
      </c>
      <c r="D520" s="119" t="str">
        <f t="shared" si="32"/>
        <v>lange baan;1500;vrije slag;mannen0,0140483796296296</v>
      </c>
      <c r="E520" s="119" t="str">
        <f t="shared" si="33"/>
        <v>lange baan;1500;vrije slag;mannen;record0,0140483796296296</v>
      </c>
      <c r="F520" s="36" t="s">
        <v>8</v>
      </c>
      <c r="G520" s="57" t="s">
        <v>456</v>
      </c>
      <c r="H520" s="57">
        <v>1500</v>
      </c>
      <c r="I520" s="36" t="s">
        <v>12</v>
      </c>
      <c r="J520" s="57" t="str">
        <f>IF(VLOOKUP(N520,stamgegevens!$B$1:$D$38,3,FALSE)="m","mannen","vrouwen")</f>
        <v>mannen</v>
      </c>
      <c r="K520" s="57">
        <v>2007</v>
      </c>
      <c r="L520" s="114" t="s">
        <v>48</v>
      </c>
      <c r="M520" s="109">
        <v>1.4048379629629631E-2</v>
      </c>
      <c r="N520" s="43" t="s">
        <v>22</v>
      </c>
      <c r="O520" s="113">
        <v>43891</v>
      </c>
      <c r="P520" s="43" t="s">
        <v>37</v>
      </c>
      <c r="Q520" s="57" t="s">
        <v>38</v>
      </c>
    </row>
    <row r="521" spans="1:18" hidden="1" x14ac:dyDescent="0.55000000000000004">
      <c r="A521" s="117" t="e">
        <f>VLOOKUP(B521,verwijzingen!$A$5:$B$152,2,FALSE)&amp;L521</f>
        <v>#N/A</v>
      </c>
      <c r="B521" s="119" t="str">
        <f t="shared" si="29"/>
        <v>lange baan;100;vrije slag;mannen;oud</v>
      </c>
      <c r="C521" s="119" t="str">
        <f t="shared" si="30"/>
        <v>lange baan;100;vrije slag;mannen</v>
      </c>
      <c r="D521" s="119" t="str">
        <f t="shared" si="32"/>
        <v>lange baan;100;vrije slag;mannen0,000759143518518518</v>
      </c>
      <c r="E521" s="119" t="str">
        <f t="shared" si="33"/>
        <v>lange baan;100;vrije slag;mannen;oud0,000759143518518518</v>
      </c>
      <c r="F521" s="36" t="s">
        <v>8</v>
      </c>
      <c r="G521" s="57" t="s">
        <v>456</v>
      </c>
      <c r="H521" s="57">
        <v>100</v>
      </c>
      <c r="I521" s="36" t="s">
        <v>12</v>
      </c>
      <c r="J521" s="57" t="str">
        <f>IF(VLOOKUP(N521,stamgegevens!$B$1:$D$38,3,FALSE)="m","mannen","vrouwen")</f>
        <v>mannen</v>
      </c>
      <c r="K521" s="57">
        <v>2004</v>
      </c>
      <c r="L521" s="114" t="s">
        <v>51</v>
      </c>
      <c r="M521" s="109">
        <v>7.5914351851851848E-4</v>
      </c>
      <c r="N521" s="43" t="s">
        <v>30</v>
      </c>
      <c r="O521" s="113">
        <v>43891</v>
      </c>
      <c r="P521" s="43" t="s">
        <v>37</v>
      </c>
      <c r="Q521" s="57" t="s">
        <v>53</v>
      </c>
    </row>
    <row r="522" spans="1:18" hidden="1" x14ac:dyDescent="0.55000000000000004">
      <c r="A522" s="117" t="str">
        <f>VLOOKUP(B522,verwijzingen!$A$5:$B$152,2,FALSE)&amp;L522</f>
        <v>lbhvr20016 jaar</v>
      </c>
      <c r="B522" s="119" t="str">
        <f t="shared" si="29"/>
        <v>lange baan;200;vrije slag;mannen;record</v>
      </c>
      <c r="C522" s="119" t="str">
        <f t="shared" si="30"/>
        <v>lange baan;200;vrije slag;mannen</v>
      </c>
      <c r="D522" s="119" t="str">
        <f t="shared" si="32"/>
        <v>lange baan;200;vrije slag;mannen0,00159305555555556</v>
      </c>
      <c r="E522" s="119" t="str">
        <f t="shared" si="33"/>
        <v>lange baan;200;vrije slag;mannen;record0,00159305555555556</v>
      </c>
      <c r="F522" s="36" t="s">
        <v>8</v>
      </c>
      <c r="G522" s="57" t="s">
        <v>456</v>
      </c>
      <c r="H522" s="57">
        <v>200</v>
      </c>
      <c r="I522" s="36" t="s">
        <v>12</v>
      </c>
      <c r="J522" s="57" t="str">
        <f>IF(VLOOKUP(N522,stamgegevens!$B$1:$D$38,3,FALSE)="m","mannen","vrouwen")</f>
        <v>mannen</v>
      </c>
      <c r="K522" s="57">
        <v>2004</v>
      </c>
      <c r="L522" s="114" t="s">
        <v>51</v>
      </c>
      <c r="M522" s="109">
        <v>1.5930555555555557E-3</v>
      </c>
      <c r="N522" s="43" t="s">
        <v>30</v>
      </c>
      <c r="O522" s="113">
        <v>43891</v>
      </c>
      <c r="P522" s="43" t="s">
        <v>37</v>
      </c>
      <c r="Q522" s="57" t="s">
        <v>38</v>
      </c>
    </row>
    <row r="523" spans="1:18" hidden="1" x14ac:dyDescent="0.55000000000000004">
      <c r="A523" s="117" t="str">
        <f>VLOOKUP(B523,verwijzingen!$A$5:$B$152,2,FALSE)&amp;L523</f>
        <v>lbhvr40016 jaar</v>
      </c>
      <c r="B523" s="119" t="str">
        <f t="shared" si="29"/>
        <v>lange baan;400;vrije slag;mannen;record</v>
      </c>
      <c r="C523" s="119" t="str">
        <f t="shared" si="30"/>
        <v>lange baan;400;vrije slag;mannen</v>
      </c>
      <c r="D523" s="119" t="str">
        <f t="shared" si="32"/>
        <v>lange baan;400;vrije slag;mannen0,00328761574074074</v>
      </c>
      <c r="E523" s="119" t="str">
        <f t="shared" si="33"/>
        <v>lange baan;400;vrije slag;mannen;record0,00328761574074074</v>
      </c>
      <c r="F523" s="36" t="s">
        <v>8</v>
      </c>
      <c r="G523" s="57" t="s">
        <v>456</v>
      </c>
      <c r="H523" s="57">
        <v>400</v>
      </c>
      <c r="I523" s="36" t="s">
        <v>12</v>
      </c>
      <c r="J523" s="57" t="str">
        <f>IF(VLOOKUP(N523,stamgegevens!$B$1:$D$38,3,FALSE)="m","mannen","vrouwen")</f>
        <v>mannen</v>
      </c>
      <c r="K523" s="57">
        <v>2004</v>
      </c>
      <c r="L523" s="114" t="s">
        <v>51</v>
      </c>
      <c r="M523" s="109">
        <v>3.2876157407407407E-3</v>
      </c>
      <c r="N523" s="43" t="s">
        <v>30</v>
      </c>
      <c r="O523" s="113">
        <v>43891</v>
      </c>
      <c r="P523" s="43" t="s">
        <v>37</v>
      </c>
      <c r="Q523" s="57" t="s">
        <v>38</v>
      </c>
    </row>
    <row r="524" spans="1:18" hidden="1" x14ac:dyDescent="0.55000000000000004">
      <c r="A524" s="117" t="str">
        <f>VLOOKUP(B524,verwijzingen!$A$5:$B$152,2,FALSE)&amp;L524</f>
        <v>lbhvr80016 jaar</v>
      </c>
      <c r="B524" s="119" t="str">
        <f t="shared" si="29"/>
        <v>lange baan;800;vrije slag;mannen;record</v>
      </c>
      <c r="C524" s="119" t="str">
        <f t="shared" si="30"/>
        <v>lange baan;800;vrije slag;mannen</v>
      </c>
      <c r="D524" s="119" t="str">
        <f t="shared" si="32"/>
        <v>lange baan;800;vrije slag;mannen0,00677916666666667</v>
      </c>
      <c r="E524" s="119" t="str">
        <f t="shared" si="33"/>
        <v>lange baan;800;vrije slag;mannen;record0,00677916666666667</v>
      </c>
      <c r="F524" s="36" t="s">
        <v>8</v>
      </c>
      <c r="G524" s="57" t="s">
        <v>456</v>
      </c>
      <c r="H524" s="57">
        <v>800</v>
      </c>
      <c r="I524" s="36" t="s">
        <v>12</v>
      </c>
      <c r="J524" s="57" t="str">
        <f>IF(VLOOKUP(N524,stamgegevens!$B$1:$D$38,3,FALSE)="m","mannen","vrouwen")</f>
        <v>mannen</v>
      </c>
      <c r="K524" s="57">
        <v>2004</v>
      </c>
      <c r="L524" s="114" t="s">
        <v>51</v>
      </c>
      <c r="M524" s="109">
        <v>6.7791666666666668E-3</v>
      </c>
      <c r="N524" s="43" t="s">
        <v>30</v>
      </c>
      <c r="O524" s="113">
        <v>43891</v>
      </c>
      <c r="P524" s="43" t="s">
        <v>37</v>
      </c>
      <c r="Q524" s="57" t="s">
        <v>38</v>
      </c>
    </row>
    <row r="525" spans="1:18" hidden="1" x14ac:dyDescent="0.55000000000000004">
      <c r="A525" s="117" t="str">
        <f>VLOOKUP(B525,verwijzingen!$A$5:$B$152,2,FALSE)&amp;L525</f>
        <v>lbhvr150016 jaar</v>
      </c>
      <c r="B525" s="119" t="str">
        <f t="shared" si="29"/>
        <v>lange baan;1500;vrije slag;mannen;record</v>
      </c>
      <c r="C525" s="119" t="str">
        <f t="shared" si="30"/>
        <v>lange baan;1500;vrije slag;mannen</v>
      </c>
      <c r="D525" s="119" t="str">
        <f t="shared" si="32"/>
        <v>lange baan;1500;vrije slag;mannen0,0130082175925926</v>
      </c>
      <c r="E525" s="119" t="str">
        <f t="shared" si="33"/>
        <v>lange baan;1500;vrije slag;mannen;record0,0130082175925926</v>
      </c>
      <c r="F525" s="36" t="s">
        <v>8</v>
      </c>
      <c r="G525" s="57" t="s">
        <v>456</v>
      </c>
      <c r="H525" s="57">
        <v>1500</v>
      </c>
      <c r="I525" s="36" t="s">
        <v>12</v>
      </c>
      <c r="J525" s="57" t="str">
        <f>IF(VLOOKUP(N525,stamgegevens!$B$1:$D$38,3,FALSE)="m","mannen","vrouwen")</f>
        <v>mannen</v>
      </c>
      <c r="K525" s="57">
        <v>2004</v>
      </c>
      <c r="L525" s="114" t="s">
        <v>51</v>
      </c>
      <c r="M525" s="109">
        <v>1.3008217592592594E-2</v>
      </c>
      <c r="N525" s="43" t="s">
        <v>30</v>
      </c>
      <c r="O525" s="113">
        <v>43891</v>
      </c>
      <c r="P525" s="43" t="s">
        <v>37</v>
      </c>
      <c r="Q525" s="57" t="s">
        <v>38</v>
      </c>
    </row>
    <row r="526" spans="1:18" hidden="1" x14ac:dyDescent="0.55000000000000004">
      <c r="A526" s="117" t="str">
        <f>VLOOKUP(B526,verwijzingen!$A$5:$B$152,2,FALSE)&amp;L526</f>
        <v>lbhvr200016 jaar</v>
      </c>
      <c r="B526" s="119" t="str">
        <f t="shared" si="29"/>
        <v>lange baan;2000;vrije slag;mannen;record</v>
      </c>
      <c r="C526" s="119" t="str">
        <f t="shared" si="30"/>
        <v>lange baan;2000;vrije slag;mannen</v>
      </c>
      <c r="D526" s="119" t="str">
        <f t="shared" si="32"/>
        <v>lange baan;2000;vrije slag;mannen0,0174049768518519</v>
      </c>
      <c r="E526" s="119" t="str">
        <f t="shared" si="33"/>
        <v>lange baan;2000;vrije slag;mannen;record0,0174049768518519</v>
      </c>
      <c r="F526" s="36" t="s">
        <v>8</v>
      </c>
      <c r="G526" s="57" t="s">
        <v>456</v>
      </c>
      <c r="H526" s="57">
        <v>2000</v>
      </c>
      <c r="I526" s="36" t="s">
        <v>12</v>
      </c>
      <c r="J526" s="57" t="str">
        <f>IF(VLOOKUP(N526,stamgegevens!$B$1:$D$38,3,FALSE)="m","mannen","vrouwen")</f>
        <v>mannen</v>
      </c>
      <c r="K526" s="57">
        <v>2004</v>
      </c>
      <c r="L526" s="114" t="s">
        <v>51</v>
      </c>
      <c r="M526" s="109">
        <v>1.7404976851851852E-2</v>
      </c>
      <c r="N526" s="43" t="s">
        <v>30</v>
      </c>
      <c r="O526" s="113">
        <v>43891</v>
      </c>
      <c r="P526" s="43" t="s">
        <v>37</v>
      </c>
      <c r="Q526" s="57" t="s">
        <v>38</v>
      </c>
    </row>
    <row r="527" spans="1:18" ht="12" customHeight="1" x14ac:dyDescent="0.55000000000000004">
      <c r="A527" s="117" t="str">
        <f>VLOOKUP(B527,verwijzingen!$A$5:$B$152,2,FALSE)&amp;L527</f>
        <v>kbdvr10013 jaar</v>
      </c>
      <c r="B527" s="119" t="str">
        <f t="shared" si="29"/>
        <v>korte baan;100;vrije slag;vrouwen;record</v>
      </c>
      <c r="C527" s="119" t="str">
        <f t="shared" si="30"/>
        <v>korte baan;100;vrije slag;vrouwen</v>
      </c>
      <c r="D527" s="119" t="str">
        <f t="shared" si="32"/>
        <v>korte baan;100;vrije slag;vrouwen0,00078125</v>
      </c>
      <c r="E527" s="119" t="str">
        <f t="shared" si="33"/>
        <v>korte baan;100;vrije slag;vrouwen;record0,00078125</v>
      </c>
      <c r="F527" s="36" t="s">
        <v>475</v>
      </c>
      <c r="G527" s="57" t="s">
        <v>57</v>
      </c>
      <c r="H527" s="57">
        <v>100</v>
      </c>
      <c r="I527" s="36" t="s">
        <v>12</v>
      </c>
      <c r="J527" s="57" t="s">
        <v>451</v>
      </c>
      <c r="K527" s="57">
        <v>2007</v>
      </c>
      <c r="L527" s="114" t="s">
        <v>48</v>
      </c>
      <c r="M527" s="109">
        <v>7.8124999999999993E-4</v>
      </c>
      <c r="N527" s="43" t="s">
        <v>26</v>
      </c>
      <c r="O527" s="113">
        <v>44094</v>
      </c>
      <c r="P527" s="43" t="s">
        <v>476</v>
      </c>
      <c r="Q527" s="57" t="s">
        <v>38</v>
      </c>
    </row>
    <row r="528" spans="1:18" hidden="1" x14ac:dyDescent="0.55000000000000004">
      <c r="A528" s="117" t="e">
        <f>VLOOKUP(B528,verwijzingen!$A$5:$B$152,2,FALSE)&amp;L528</f>
        <v>#N/A</v>
      </c>
      <c r="B528" s="119" t="str">
        <f t="shared" si="29"/>
        <v>korte baan;50;vrije slag;mannen;oud</v>
      </c>
      <c r="C528" s="119" t="str">
        <f t="shared" si="30"/>
        <v>korte baan;50;vrije slag;mannen</v>
      </c>
      <c r="D528" s="119" t="str">
        <f t="shared" si="32"/>
        <v>korte baan;50;vrije slag;mannen0,000368171296296296</v>
      </c>
      <c r="E528" s="119" t="str">
        <f t="shared" si="33"/>
        <v>korte baan;50;vrije slag;mannen;oud0,000368171296296296</v>
      </c>
      <c r="F528" s="36" t="s">
        <v>475</v>
      </c>
      <c r="G528" s="57" t="s">
        <v>57</v>
      </c>
      <c r="H528" s="57">
        <v>50</v>
      </c>
      <c r="I528" s="36" t="s">
        <v>12</v>
      </c>
      <c r="J528" s="57" t="s">
        <v>450</v>
      </c>
      <c r="K528" s="57">
        <v>2008</v>
      </c>
      <c r="L528" s="114" t="s">
        <v>47</v>
      </c>
      <c r="M528" s="109">
        <v>3.6817129629629629E-4</v>
      </c>
      <c r="N528" s="43" t="s">
        <v>467</v>
      </c>
      <c r="O528" s="113">
        <v>44094</v>
      </c>
      <c r="P528" s="43" t="s">
        <v>476</v>
      </c>
      <c r="Q528" s="57" t="s">
        <v>53</v>
      </c>
    </row>
    <row r="529" spans="1:17" x14ac:dyDescent="0.55000000000000004">
      <c r="A529" s="117" t="str">
        <f>VLOOKUP(B529,verwijzingen!$A$5:$B$152,2,FALSE)&amp;L529</f>
        <v>kbhvr5014 jaar</v>
      </c>
      <c r="B529" s="119" t="str">
        <f t="shared" si="29"/>
        <v>korte baan;50;vrije slag;mannen;record</v>
      </c>
      <c r="C529" s="119" t="str">
        <f t="shared" si="30"/>
        <v>korte baan;50;vrije slag;mannen</v>
      </c>
      <c r="D529" s="119" t="str">
        <f t="shared" ref="D529:D592" si="34">CONCATENATE(C529,M529)</f>
        <v>korte baan;50;vrije slag;mannen0,000302662037037037</v>
      </c>
      <c r="E529" s="119" t="str">
        <f t="shared" ref="E529:E592" si="35">+B529&amp;M529</f>
        <v>korte baan;50;vrije slag;mannen;record0,000302662037037037</v>
      </c>
      <c r="F529" s="36" t="s">
        <v>475</v>
      </c>
      <c r="G529" s="57" t="s">
        <v>57</v>
      </c>
      <c r="H529" s="57">
        <v>50</v>
      </c>
      <c r="I529" s="36" t="s">
        <v>12</v>
      </c>
      <c r="J529" s="57" t="s">
        <v>450</v>
      </c>
      <c r="K529" s="57">
        <v>2006</v>
      </c>
      <c r="L529" s="114" t="s">
        <v>49</v>
      </c>
      <c r="M529" s="109">
        <v>3.0266203703703699E-4</v>
      </c>
      <c r="N529" s="43" t="s">
        <v>21</v>
      </c>
      <c r="O529" s="113">
        <v>44094</v>
      </c>
      <c r="P529" s="43" t="s">
        <v>476</v>
      </c>
      <c r="Q529" s="57" t="s">
        <v>38</v>
      </c>
    </row>
    <row r="530" spans="1:17" x14ac:dyDescent="0.55000000000000004">
      <c r="A530" s="117" t="str">
        <f>VLOOKUP(B530,verwijzingen!$A$5:$B$152,2,FALSE)&amp;L530</f>
        <v>kbhvr5016 jaar</v>
      </c>
      <c r="B530" s="119" t="str">
        <f t="shared" si="29"/>
        <v>korte baan;50;vrije slag;mannen;record</v>
      </c>
      <c r="C530" s="119" t="str">
        <f t="shared" si="30"/>
        <v>korte baan;50;vrije slag;mannen</v>
      </c>
      <c r="D530" s="119" t="str">
        <f t="shared" si="34"/>
        <v>korte baan;50;vrije slag;mannen0,000302662037037037</v>
      </c>
      <c r="E530" s="119" t="str">
        <f t="shared" si="35"/>
        <v>korte baan;50;vrije slag;mannen;record0,000302662037037037</v>
      </c>
      <c r="F530" s="36" t="s">
        <v>475</v>
      </c>
      <c r="G530" s="57" t="s">
        <v>57</v>
      </c>
      <c r="H530" s="57">
        <v>50</v>
      </c>
      <c r="I530" s="36" t="s">
        <v>12</v>
      </c>
      <c r="J530" s="57" t="s">
        <v>450</v>
      </c>
      <c r="K530" s="57">
        <v>2004</v>
      </c>
      <c r="L530" s="114" t="s">
        <v>51</v>
      </c>
      <c r="M530" s="109">
        <v>3.0266203703703699E-4</v>
      </c>
      <c r="N530" s="43" t="s">
        <v>30</v>
      </c>
      <c r="O530" s="113">
        <v>44094</v>
      </c>
      <c r="P530" s="43" t="s">
        <v>476</v>
      </c>
      <c r="Q530" s="57" t="s">
        <v>38</v>
      </c>
    </row>
    <row r="531" spans="1:17" x14ac:dyDescent="0.55000000000000004">
      <c r="A531" s="117" t="str">
        <f>VLOOKUP(B531,verwijzingen!$A$5:$B$152,2,FALSE)&amp;L531</f>
        <v>kbhvr5017 jaar</v>
      </c>
      <c r="B531" s="119" t="str">
        <f t="shared" si="29"/>
        <v>korte baan;50;vrije slag;mannen;record</v>
      </c>
      <c r="C531" s="119" t="str">
        <f t="shared" si="30"/>
        <v>korte baan;50;vrije slag;mannen</v>
      </c>
      <c r="D531" s="119" t="str">
        <f t="shared" si="34"/>
        <v>korte baan;50;vrije slag;mannen0,000299537037037037</v>
      </c>
      <c r="E531" s="119" t="str">
        <f t="shared" si="35"/>
        <v>korte baan;50;vrije slag;mannen;record0,000299537037037037</v>
      </c>
      <c r="F531" s="36" t="s">
        <v>475</v>
      </c>
      <c r="G531" s="43" t="s">
        <v>57</v>
      </c>
      <c r="H531" s="57">
        <v>50</v>
      </c>
      <c r="I531" s="36" t="s">
        <v>12</v>
      </c>
      <c r="J531" s="43" t="s">
        <v>450</v>
      </c>
      <c r="K531" s="57">
        <v>2003</v>
      </c>
      <c r="L531" s="114" t="s">
        <v>52</v>
      </c>
      <c r="M531" s="109">
        <v>2.9953703703703701E-4</v>
      </c>
      <c r="N531" s="43" t="s">
        <v>469</v>
      </c>
      <c r="O531" s="113">
        <v>44094</v>
      </c>
      <c r="P531" s="43" t="s">
        <v>476</v>
      </c>
      <c r="Q531" s="43" t="s">
        <v>38</v>
      </c>
    </row>
    <row r="532" spans="1:17" ht="12.75" hidden="1" customHeight="1" x14ac:dyDescent="0.55000000000000004">
      <c r="A532" s="117" t="e">
        <f>VLOOKUP(B532,verwijzingen!$A$5:$B$152,2,FALSE)&amp;L532</f>
        <v>#N/A</v>
      </c>
      <c r="B532" s="119" t="str">
        <f t="shared" si="29"/>
        <v>korte baan;50;vrije slag;mannen;oud</v>
      </c>
      <c r="C532" s="119" t="str">
        <f t="shared" si="30"/>
        <v>korte baan;50;vrije slag;mannen</v>
      </c>
      <c r="D532" s="119" t="str">
        <f t="shared" si="34"/>
        <v>korte baan;50;vrije slag;mannen0,000305208333333333</v>
      </c>
      <c r="E532" s="119" t="str">
        <f t="shared" si="35"/>
        <v>korte baan;50;vrije slag;mannen;oud0,000305208333333333</v>
      </c>
      <c r="F532" s="36" t="s">
        <v>475</v>
      </c>
      <c r="G532" s="57" t="s">
        <v>57</v>
      </c>
      <c r="H532" s="57">
        <v>50</v>
      </c>
      <c r="I532" s="36" t="s">
        <v>12</v>
      </c>
      <c r="J532" s="57" t="s">
        <v>450</v>
      </c>
      <c r="K532" s="57">
        <v>2001</v>
      </c>
      <c r="L532" s="114" t="s">
        <v>251</v>
      </c>
      <c r="M532" s="109">
        <v>3.0520833333333333E-4</v>
      </c>
      <c r="N532" s="43" t="s">
        <v>29</v>
      </c>
      <c r="O532" s="113">
        <v>44094</v>
      </c>
      <c r="P532" s="43" t="s">
        <v>476</v>
      </c>
      <c r="Q532" s="57" t="s">
        <v>53</v>
      </c>
    </row>
    <row r="533" spans="1:17" hidden="1" x14ac:dyDescent="0.55000000000000004">
      <c r="A533" s="117" t="e">
        <f>VLOOKUP(B533,verwijzingen!$A$5:$B$152,2,FALSE)&amp;L533</f>
        <v>#N/A</v>
      </c>
      <c r="B533" s="119" t="str">
        <f t="shared" si="29"/>
        <v>korte baan;100;vrije slag;vrouwen;oud</v>
      </c>
      <c r="C533" s="119" t="str">
        <f t="shared" si="30"/>
        <v>korte baan;100;vrije slag;vrouwen</v>
      </c>
      <c r="D533" s="119" t="str">
        <f t="shared" si="34"/>
        <v>korte baan;100;vrije slag;vrouwen0,00091712962962963</v>
      </c>
      <c r="E533" s="119" t="str">
        <f t="shared" si="35"/>
        <v>korte baan;100;vrije slag;vrouwen;oud0,00091712962962963</v>
      </c>
      <c r="F533" s="36" t="s">
        <v>475</v>
      </c>
      <c r="G533" s="57" t="s">
        <v>57</v>
      </c>
      <c r="H533" s="57">
        <v>100</v>
      </c>
      <c r="I533" s="36" t="s">
        <v>12</v>
      </c>
      <c r="J533" s="57" t="s">
        <v>451</v>
      </c>
      <c r="K533" s="57">
        <v>2006</v>
      </c>
      <c r="L533" s="114" t="s">
        <v>49</v>
      </c>
      <c r="M533" s="109">
        <v>9.1712962962962961E-4</v>
      </c>
      <c r="N533" s="43" t="s">
        <v>458</v>
      </c>
      <c r="O533" s="113">
        <v>44094</v>
      </c>
      <c r="P533" s="43" t="s">
        <v>476</v>
      </c>
      <c r="Q533" s="57" t="s">
        <v>53</v>
      </c>
    </row>
    <row r="534" spans="1:17" hidden="1" x14ac:dyDescent="0.55000000000000004">
      <c r="A534" s="117" t="e">
        <f>VLOOKUP(B534,verwijzingen!$A$5:$B$152,2,FALSE)&amp;L534</f>
        <v>#N/A</v>
      </c>
      <c r="B534" s="119" t="str">
        <f t="shared" si="29"/>
        <v>korte baan;100;vrije slag;vrouwen;oud</v>
      </c>
      <c r="C534" s="119" t="str">
        <f t="shared" si="30"/>
        <v>korte baan;100;vrije slag;vrouwen</v>
      </c>
      <c r="D534" s="119" t="str">
        <f t="shared" si="34"/>
        <v>korte baan;100;vrije slag;vrouwen0,000744444444444444</v>
      </c>
      <c r="E534" s="119" t="str">
        <f t="shared" si="35"/>
        <v>korte baan;100;vrije slag;vrouwen;oud0,000744444444444444</v>
      </c>
      <c r="F534" s="36" t="s">
        <v>475</v>
      </c>
      <c r="G534" s="57" t="s">
        <v>57</v>
      </c>
      <c r="H534" s="57">
        <v>100</v>
      </c>
      <c r="I534" s="36" t="s">
        <v>12</v>
      </c>
      <c r="J534" s="57" t="s">
        <v>451</v>
      </c>
      <c r="K534" s="57">
        <v>2004</v>
      </c>
      <c r="L534" s="114" t="s">
        <v>51</v>
      </c>
      <c r="M534" s="109">
        <v>7.4444444444444439E-4</v>
      </c>
      <c r="N534" s="43" t="s">
        <v>466</v>
      </c>
      <c r="O534" s="113">
        <v>44094</v>
      </c>
      <c r="P534" s="43" t="s">
        <v>476</v>
      </c>
      <c r="Q534" s="57" t="s">
        <v>53</v>
      </c>
    </row>
    <row r="535" spans="1:17" hidden="1" x14ac:dyDescent="0.55000000000000004">
      <c r="A535" s="117" t="e">
        <f>VLOOKUP(B535,verwijzingen!$A$5:$B$152,2,FALSE)&amp;L535</f>
        <v>#N/A</v>
      </c>
      <c r="B535" s="119" t="str">
        <f t="shared" si="29"/>
        <v>korte baan;100;vrije slag;vrouwen;oud</v>
      </c>
      <c r="C535" s="119" t="str">
        <f t="shared" si="30"/>
        <v>korte baan;100;vrije slag;vrouwen</v>
      </c>
      <c r="D535" s="119" t="str">
        <f t="shared" si="34"/>
        <v>korte baan;100;vrije slag;vrouwen0,000790625</v>
      </c>
      <c r="E535" s="119" t="str">
        <f t="shared" si="35"/>
        <v>korte baan;100;vrije slag;vrouwen;oud0,000790625</v>
      </c>
      <c r="F535" s="36" t="s">
        <v>475</v>
      </c>
      <c r="G535" s="57" t="s">
        <v>57</v>
      </c>
      <c r="H535" s="57">
        <v>100</v>
      </c>
      <c r="I535" s="36" t="s">
        <v>12</v>
      </c>
      <c r="J535" s="57" t="s">
        <v>451</v>
      </c>
      <c r="K535" s="57">
        <v>2005</v>
      </c>
      <c r="L535" s="114" t="s">
        <v>50</v>
      </c>
      <c r="M535" s="109">
        <v>7.906250000000001E-4</v>
      </c>
      <c r="N535" s="43" t="s">
        <v>465</v>
      </c>
      <c r="O535" s="113">
        <v>44094</v>
      </c>
      <c r="P535" s="43" t="s">
        <v>476</v>
      </c>
      <c r="Q535" s="57" t="s">
        <v>53</v>
      </c>
    </row>
    <row r="536" spans="1:17" x14ac:dyDescent="0.55000000000000004">
      <c r="A536" s="117" t="str">
        <f>VLOOKUP(B536,verwijzingen!$A$5:$B$152,2,FALSE)&amp;L536</f>
        <v>kbhru20016 jaar</v>
      </c>
      <c r="B536" s="119" t="str">
        <f t="shared" si="29"/>
        <v>korte baan;200;rugslag;mannen;record</v>
      </c>
      <c r="C536" s="119" t="str">
        <f t="shared" si="30"/>
        <v>korte baan;200;rugslag;mannen</v>
      </c>
      <c r="D536" s="119" t="str">
        <f t="shared" si="34"/>
        <v>korte baan;200;rugslag;mannen0,00162800925925926</v>
      </c>
      <c r="E536" s="119" t="str">
        <f t="shared" si="35"/>
        <v>korte baan;200;rugslag;mannen;record0,00162800925925926</v>
      </c>
      <c r="F536" s="36" t="s">
        <v>475</v>
      </c>
      <c r="G536" s="57" t="s">
        <v>57</v>
      </c>
      <c r="H536" s="57">
        <v>200</v>
      </c>
      <c r="I536" s="36" t="s">
        <v>13</v>
      </c>
      <c r="J536" s="57" t="s">
        <v>450</v>
      </c>
      <c r="K536" s="57">
        <v>2004</v>
      </c>
      <c r="L536" s="114" t="s">
        <v>51</v>
      </c>
      <c r="M536" s="109">
        <v>1.6280092592592589E-3</v>
      </c>
      <c r="N536" s="43" t="s">
        <v>30</v>
      </c>
      <c r="O536" s="113">
        <v>44094</v>
      </c>
      <c r="P536" s="43" t="s">
        <v>476</v>
      </c>
      <c r="Q536" s="57" t="s">
        <v>38</v>
      </c>
    </row>
    <row r="537" spans="1:17" hidden="1" x14ac:dyDescent="0.55000000000000004">
      <c r="A537" s="117" t="e">
        <f>VLOOKUP(B537,verwijzingen!$A$5:$B$152,2,FALSE)&amp;L537</f>
        <v>#N/A</v>
      </c>
      <c r="B537" s="119" t="str">
        <f t="shared" si="29"/>
        <v>korte baan;200;rugslag;mannen;oud</v>
      </c>
      <c r="C537" s="119" t="str">
        <f t="shared" si="30"/>
        <v>korte baan;200;rugslag;mannen</v>
      </c>
      <c r="D537" s="119" t="str">
        <f t="shared" si="34"/>
        <v>korte baan;200;rugslag;mannen0,00166157407407407</v>
      </c>
      <c r="E537" s="119" t="str">
        <f t="shared" si="35"/>
        <v>korte baan;200;rugslag;mannen;oud0,00166157407407407</v>
      </c>
      <c r="F537" s="36" t="s">
        <v>475</v>
      </c>
      <c r="G537" s="57" t="s">
        <v>57</v>
      </c>
      <c r="H537" s="57">
        <v>200</v>
      </c>
      <c r="I537" s="36" t="s">
        <v>13</v>
      </c>
      <c r="J537" s="57" t="s">
        <v>450</v>
      </c>
      <c r="K537" s="57">
        <v>2003</v>
      </c>
      <c r="L537" s="114" t="s">
        <v>52</v>
      </c>
      <c r="M537" s="109">
        <v>1.661574074074074E-3</v>
      </c>
      <c r="N537" s="43" t="s">
        <v>20</v>
      </c>
      <c r="O537" s="113">
        <v>44094</v>
      </c>
      <c r="P537" s="43" t="s">
        <v>476</v>
      </c>
      <c r="Q537" s="57" t="s">
        <v>53</v>
      </c>
    </row>
    <row r="538" spans="1:17" x14ac:dyDescent="0.55000000000000004">
      <c r="A538" s="117" t="str">
        <f>VLOOKUP(B538,verwijzingen!$A$5:$B$152,2,FALSE)&amp;L538</f>
        <v>kbdsc5013 jaar</v>
      </c>
      <c r="B538" s="119" t="str">
        <f t="shared" si="29"/>
        <v>korte baan;50;schoolslag;vrouwen;record</v>
      </c>
      <c r="C538" s="119" t="str">
        <f t="shared" si="30"/>
        <v>korte baan;50;schoolslag;vrouwen</v>
      </c>
      <c r="D538" s="119" t="str">
        <f t="shared" si="34"/>
        <v>korte baan;50;schoolslag;vrouwen0,000461574074074074</v>
      </c>
      <c r="E538" s="119" t="str">
        <f t="shared" si="35"/>
        <v>korte baan;50;schoolslag;vrouwen;record0,000461574074074074</v>
      </c>
      <c r="F538" s="36" t="s">
        <v>475</v>
      </c>
      <c r="G538" s="57" t="s">
        <v>57</v>
      </c>
      <c r="H538" s="57">
        <v>50</v>
      </c>
      <c r="I538" s="36" t="s">
        <v>14</v>
      </c>
      <c r="J538" s="57" t="str">
        <f>IF(VLOOKUP(N538,stamgegevens!$B$1:$D$38,3,FALSE)="m","mannen","vrouwen")</f>
        <v>vrouwen</v>
      </c>
      <c r="K538" s="57">
        <v>2007</v>
      </c>
      <c r="L538" s="114" t="s">
        <v>48</v>
      </c>
      <c r="M538" s="109">
        <v>4.615740740740741E-4</v>
      </c>
      <c r="N538" s="43" t="s">
        <v>464</v>
      </c>
      <c r="O538" s="113">
        <v>44094</v>
      </c>
      <c r="P538" s="43" t="s">
        <v>476</v>
      </c>
      <c r="Q538" s="57" t="s">
        <v>38</v>
      </c>
    </row>
    <row r="539" spans="1:17" hidden="1" x14ac:dyDescent="0.55000000000000004">
      <c r="A539" s="117" t="e">
        <f>VLOOKUP(B539,verwijzingen!$A$5:$B$152,2,FALSE)&amp;L539</f>
        <v>#N/A</v>
      </c>
      <c r="B539" s="119" t="str">
        <f t="shared" si="29"/>
        <v>korte baan;50;schoolslag;vrouwen;oud</v>
      </c>
      <c r="C539" s="119" t="str">
        <f t="shared" si="30"/>
        <v>korte baan;50;schoolslag;vrouwen</v>
      </c>
      <c r="D539" s="119" t="str">
        <f t="shared" si="34"/>
        <v>korte baan;50;schoolslag;vrouwen0,000537384259259259</v>
      </c>
      <c r="E539" s="119" t="str">
        <f t="shared" si="35"/>
        <v>korte baan;50;schoolslag;vrouwen;oud0,000537384259259259</v>
      </c>
      <c r="F539" s="36" t="s">
        <v>475</v>
      </c>
      <c r="G539" s="57" t="s">
        <v>57</v>
      </c>
      <c r="H539" s="57">
        <v>50</v>
      </c>
      <c r="I539" s="36" t="s">
        <v>14</v>
      </c>
      <c r="J539" s="57" t="str">
        <f>IF(VLOOKUP(N539,stamgegevens!$B$1:$D$38,3,FALSE)="m","mannen","vrouwen")</f>
        <v>vrouwen</v>
      </c>
      <c r="K539" s="57">
        <v>2006</v>
      </c>
      <c r="L539" s="114" t="s">
        <v>49</v>
      </c>
      <c r="M539" s="109">
        <v>5.3738425925925926E-4</v>
      </c>
      <c r="N539" s="43" t="s">
        <v>458</v>
      </c>
      <c r="O539" s="113">
        <v>44094</v>
      </c>
      <c r="P539" s="43" t="s">
        <v>476</v>
      </c>
      <c r="Q539" s="57" t="s">
        <v>53</v>
      </c>
    </row>
    <row r="540" spans="1:17" hidden="1" x14ac:dyDescent="0.55000000000000004">
      <c r="A540" s="117" t="e">
        <f>VLOOKUP(B540,verwijzingen!$A$5:$B$152,2,FALSE)&amp;L540</f>
        <v>#N/A</v>
      </c>
      <c r="B540" s="119" t="str">
        <f t="shared" si="29"/>
        <v>korte baan;50;schoolslag;vrouwen;oud</v>
      </c>
      <c r="C540" s="119" t="str">
        <f t="shared" si="30"/>
        <v>korte baan;50;schoolslag;vrouwen</v>
      </c>
      <c r="D540" s="119" t="str">
        <f t="shared" si="34"/>
        <v>korte baan;50;schoolslag;vrouwen0,00045474537037037</v>
      </c>
      <c r="E540" s="119" t="str">
        <f t="shared" si="35"/>
        <v>korte baan;50;schoolslag;vrouwen;oud0,00045474537037037</v>
      </c>
      <c r="F540" s="36" t="s">
        <v>475</v>
      </c>
      <c r="G540" s="57" t="s">
        <v>57</v>
      </c>
      <c r="H540" s="57">
        <v>50</v>
      </c>
      <c r="I540" s="36" t="s">
        <v>14</v>
      </c>
      <c r="J540" s="57" t="str">
        <f>IF(VLOOKUP(N540,stamgegevens!$B$1:$D$38,3,FALSE)="m","mannen","vrouwen")</f>
        <v>vrouwen</v>
      </c>
      <c r="K540" s="57">
        <v>2005</v>
      </c>
      <c r="L540" s="114" t="s">
        <v>50</v>
      </c>
      <c r="M540" s="109">
        <v>4.5474537037037033E-4</v>
      </c>
      <c r="N540" s="43" t="s">
        <v>465</v>
      </c>
      <c r="O540" s="113">
        <v>44094</v>
      </c>
      <c r="P540" s="43" t="s">
        <v>476</v>
      </c>
      <c r="Q540" s="57" t="s">
        <v>53</v>
      </c>
    </row>
    <row r="541" spans="1:17" x14ac:dyDescent="0.55000000000000004">
      <c r="A541" s="117" t="str">
        <f>VLOOKUP(B541,verwijzingen!$A$5:$B$152,2,FALSE)&amp;L541</f>
        <v>kbdwi10013 jaar</v>
      </c>
      <c r="B541" s="119" t="str">
        <f t="shared" si="29"/>
        <v>korte baan;100;wisselslag;vrouwen;record</v>
      </c>
      <c r="C541" s="119" t="str">
        <f t="shared" si="30"/>
        <v>korte baan;100;wisselslag;vrouwen</v>
      </c>
      <c r="D541" s="119" t="str">
        <f t="shared" si="34"/>
        <v>korte baan;100;wisselslag;vrouwen0,000881597222222222</v>
      </c>
      <c r="E541" s="119" t="str">
        <f t="shared" si="35"/>
        <v>korte baan;100;wisselslag;vrouwen;record0,000881597222222222</v>
      </c>
      <c r="F541" s="36" t="s">
        <v>475</v>
      </c>
      <c r="G541" s="57" t="s">
        <v>57</v>
      </c>
      <c r="H541" s="57">
        <v>100</v>
      </c>
      <c r="I541" s="36" t="s">
        <v>17</v>
      </c>
      <c r="J541" s="57" t="s">
        <v>451</v>
      </c>
      <c r="K541" s="57">
        <v>2007</v>
      </c>
      <c r="L541" s="114" t="s">
        <v>48</v>
      </c>
      <c r="M541" s="109">
        <v>8.8159722222222231E-4</v>
      </c>
      <c r="N541" s="43" t="s">
        <v>26</v>
      </c>
      <c r="O541" s="113">
        <v>44094</v>
      </c>
      <c r="P541" s="43" t="s">
        <v>476</v>
      </c>
      <c r="Q541" s="57" t="s">
        <v>38</v>
      </c>
    </row>
    <row r="542" spans="1:17" hidden="1" x14ac:dyDescent="0.55000000000000004">
      <c r="A542" s="117" t="e">
        <f>VLOOKUP(B542,verwijzingen!$A$5:$B$152,2,FALSE)&amp;L542</f>
        <v>#N/A</v>
      </c>
      <c r="B542" s="119" t="str">
        <f t="shared" si="29"/>
        <v>korte baan;100;wisselslag;vrouwen;oud</v>
      </c>
      <c r="C542" s="119" t="str">
        <f t="shared" si="30"/>
        <v>korte baan;100;wisselslag;vrouwen</v>
      </c>
      <c r="D542" s="119" t="str">
        <f t="shared" si="34"/>
        <v>korte baan;100;wisselslag;vrouwen0,00106701388888889</v>
      </c>
      <c r="E542" s="119" t="str">
        <f t="shared" si="35"/>
        <v>korte baan;100;wisselslag;vrouwen;oud0,00106701388888889</v>
      </c>
      <c r="F542" s="36" t="s">
        <v>475</v>
      </c>
      <c r="G542" s="57" t="s">
        <v>57</v>
      </c>
      <c r="H542" s="57">
        <v>100</v>
      </c>
      <c r="I542" s="36" t="s">
        <v>17</v>
      </c>
      <c r="J542" s="57" t="s">
        <v>451</v>
      </c>
      <c r="K542" s="57">
        <v>2006</v>
      </c>
      <c r="L542" s="114" t="s">
        <v>49</v>
      </c>
      <c r="M542" s="109">
        <v>1.0670138888888888E-3</v>
      </c>
      <c r="N542" s="43" t="s">
        <v>458</v>
      </c>
      <c r="O542" s="113">
        <v>44094</v>
      </c>
      <c r="P542" s="43" t="s">
        <v>476</v>
      </c>
      <c r="Q542" s="57" t="s">
        <v>53</v>
      </c>
    </row>
    <row r="543" spans="1:17" x14ac:dyDescent="0.55000000000000004">
      <c r="A543" s="117" t="str">
        <f>VLOOKUP(B543,verwijzingen!$A$5:$B$152,2,FALSE)&amp;L543</f>
        <v>kbhsc10014 jaar</v>
      </c>
      <c r="B543" s="119" t="str">
        <f t="shared" si="29"/>
        <v>korte baan;100;schoolslag;mannen;record</v>
      </c>
      <c r="C543" s="119" t="str">
        <f t="shared" si="30"/>
        <v>korte baan;100;schoolslag;mannen</v>
      </c>
      <c r="D543" s="119" t="str">
        <f t="shared" si="34"/>
        <v>korte baan;100;schoolslag;mannen0,000895138888888889</v>
      </c>
      <c r="E543" s="119" t="str">
        <f t="shared" si="35"/>
        <v>korte baan;100;schoolslag;mannen;record0,000895138888888889</v>
      </c>
      <c r="F543" s="36" t="s">
        <v>475</v>
      </c>
      <c r="G543" s="57" t="s">
        <v>57</v>
      </c>
      <c r="H543" s="57">
        <v>100</v>
      </c>
      <c r="I543" s="36" t="s">
        <v>14</v>
      </c>
      <c r="J543" s="57" t="str">
        <f>IF(VLOOKUP(N543,stamgegevens!$B$1:$D$38,3,FALSE)="m","mannen","vrouwen")</f>
        <v>mannen</v>
      </c>
      <c r="K543" s="57">
        <v>2006</v>
      </c>
      <c r="L543" s="114" t="s">
        <v>49</v>
      </c>
      <c r="M543" s="109">
        <v>8.9513888888888889E-4</v>
      </c>
      <c r="N543" s="43" t="s">
        <v>21</v>
      </c>
      <c r="O543" s="113">
        <v>44094</v>
      </c>
      <c r="P543" s="43" t="s">
        <v>476</v>
      </c>
      <c r="Q543" s="57" t="s">
        <v>38</v>
      </c>
    </row>
    <row r="544" spans="1:17" x14ac:dyDescent="0.55000000000000004">
      <c r="A544" s="117" t="str">
        <f>VLOOKUP(B544,verwijzingen!$A$5:$B$152,2,FALSE)&amp;L544</f>
        <v>kbhsc10017 jaar</v>
      </c>
      <c r="B544" s="119" t="str">
        <f t="shared" si="29"/>
        <v>korte baan;100;schoolslag;mannen;record</v>
      </c>
      <c r="C544" s="119" t="str">
        <f t="shared" si="30"/>
        <v>korte baan;100;schoolslag;mannen</v>
      </c>
      <c r="D544" s="119" t="str">
        <f t="shared" si="34"/>
        <v>korte baan;100;schoolslag;mannen0,000853125</v>
      </c>
      <c r="E544" s="119" t="str">
        <f t="shared" si="35"/>
        <v>korte baan;100;schoolslag;mannen;record0,000853125</v>
      </c>
      <c r="F544" s="36" t="s">
        <v>475</v>
      </c>
      <c r="G544" s="43" t="s">
        <v>57</v>
      </c>
      <c r="H544" s="57">
        <v>100</v>
      </c>
      <c r="I544" s="36" t="s">
        <v>14</v>
      </c>
      <c r="J544" s="43" t="str">
        <f>IF(VLOOKUP(N544,stamgegevens!$B$1:$D$38,3,FALSE)="m","mannen","vrouwen")</f>
        <v>mannen</v>
      </c>
      <c r="K544" s="57">
        <v>2003</v>
      </c>
      <c r="L544" s="114" t="s">
        <v>52</v>
      </c>
      <c r="M544" s="109">
        <v>8.5312500000000004E-4</v>
      </c>
      <c r="N544" s="43" t="s">
        <v>469</v>
      </c>
      <c r="O544" s="113">
        <v>44094</v>
      </c>
      <c r="P544" s="43" t="s">
        <v>476</v>
      </c>
      <c r="Q544" s="43" t="s">
        <v>38</v>
      </c>
    </row>
    <row r="545" spans="1:17" x14ac:dyDescent="0.55000000000000004">
      <c r="A545" s="117" t="str">
        <f>VLOOKUP(B545,verwijzingen!$A$5:$B$152,2,FALSE)&amp;L545</f>
        <v>kbdsc20013 jaar</v>
      </c>
      <c r="B545" s="119" t="str">
        <f t="shared" si="29"/>
        <v>korte baan;200;schoolslag;vrouwen;record</v>
      </c>
      <c r="C545" s="119" t="str">
        <f t="shared" si="30"/>
        <v>korte baan;200;schoolslag;vrouwen</v>
      </c>
      <c r="D545" s="119" t="str">
        <f t="shared" si="34"/>
        <v>korte baan;200;schoolslag;vrouwen0,00213923611111111</v>
      </c>
      <c r="E545" s="119" t="str">
        <f t="shared" si="35"/>
        <v>korte baan;200;schoolslag;vrouwen;record0,00213923611111111</v>
      </c>
      <c r="F545" s="36" t="s">
        <v>475</v>
      </c>
      <c r="G545" s="57" t="s">
        <v>57</v>
      </c>
      <c r="H545" s="57">
        <v>200</v>
      </c>
      <c r="I545" s="36" t="s">
        <v>14</v>
      </c>
      <c r="J545" s="57" t="s">
        <v>451</v>
      </c>
      <c r="K545" s="57">
        <v>2007</v>
      </c>
      <c r="L545" s="114" t="s">
        <v>48</v>
      </c>
      <c r="M545" s="109">
        <v>2.1392361111111109E-3</v>
      </c>
      <c r="N545" s="43" t="s">
        <v>464</v>
      </c>
      <c r="O545" s="113">
        <v>44094</v>
      </c>
      <c r="P545" s="43" t="s">
        <v>476</v>
      </c>
      <c r="Q545" s="57" t="s">
        <v>38</v>
      </c>
    </row>
    <row r="546" spans="1:17" hidden="1" x14ac:dyDescent="0.55000000000000004">
      <c r="A546" s="117" t="e">
        <f>VLOOKUP(B546,verwijzingen!$A$5:$B$152,2,FALSE)&amp;L546</f>
        <v>#N/A</v>
      </c>
      <c r="B546" s="119" t="str">
        <f t="shared" si="29"/>
        <v>korte baan;200;schoolslag;vrouwen;oud</v>
      </c>
      <c r="C546" s="119" t="str">
        <f t="shared" si="30"/>
        <v>korte baan;200;schoolslag;vrouwen</v>
      </c>
      <c r="D546" s="119" t="str">
        <f t="shared" si="34"/>
        <v>korte baan;200;schoolslag;vrouwen0,00214930555555556</v>
      </c>
      <c r="E546" s="119" t="str">
        <f t="shared" si="35"/>
        <v>korte baan;200;schoolslag;vrouwen;oud0,00214930555555556</v>
      </c>
      <c r="F546" s="36" t="s">
        <v>475</v>
      </c>
      <c r="G546" s="57" t="s">
        <v>57</v>
      </c>
      <c r="H546" s="57">
        <v>200</v>
      </c>
      <c r="I546" s="36" t="s">
        <v>14</v>
      </c>
      <c r="J546" s="57" t="s">
        <v>451</v>
      </c>
      <c r="K546" s="57">
        <v>2005</v>
      </c>
      <c r="L546" s="114" t="s">
        <v>50</v>
      </c>
      <c r="M546" s="109">
        <v>2.1493055555555558E-3</v>
      </c>
      <c r="N546" s="43" t="s">
        <v>465</v>
      </c>
      <c r="O546" s="113">
        <v>44094</v>
      </c>
      <c r="P546" s="43" t="s">
        <v>476</v>
      </c>
      <c r="Q546" s="57" t="s">
        <v>53</v>
      </c>
    </row>
    <row r="547" spans="1:17" x14ac:dyDescent="0.55000000000000004">
      <c r="A547" s="117" t="str">
        <f>VLOOKUP(B547,verwijzingen!$A$5:$B$152,2,FALSE)&amp;L547</f>
        <v>kbhvr20014 jaar</v>
      </c>
      <c r="B547" s="119" t="str">
        <f t="shared" si="29"/>
        <v>korte baan;200;vrije slag;mannen;record</v>
      </c>
      <c r="C547" s="119" t="str">
        <f t="shared" si="30"/>
        <v>korte baan;200;vrije slag;mannen</v>
      </c>
      <c r="D547" s="119" t="str">
        <f t="shared" si="34"/>
        <v>korte baan;200;vrije slag;mannen0,00148078703703704</v>
      </c>
      <c r="E547" s="119" t="str">
        <f t="shared" si="35"/>
        <v>korte baan;200;vrije slag;mannen;record0,00148078703703704</v>
      </c>
      <c r="F547" s="36" t="s">
        <v>475</v>
      </c>
      <c r="G547" s="57" t="s">
        <v>57</v>
      </c>
      <c r="H547" s="57">
        <v>200</v>
      </c>
      <c r="I547" s="36" t="s">
        <v>12</v>
      </c>
      <c r="J547" s="57" t="s">
        <v>450</v>
      </c>
      <c r="K547" s="57">
        <v>2006</v>
      </c>
      <c r="L547" s="114" t="s">
        <v>49</v>
      </c>
      <c r="M547" s="109">
        <v>1.4807870370370372E-3</v>
      </c>
      <c r="N547" s="43" t="s">
        <v>21</v>
      </c>
      <c r="O547" s="113">
        <v>44094</v>
      </c>
      <c r="P547" s="43" t="s">
        <v>476</v>
      </c>
      <c r="Q547" s="57" t="s">
        <v>38</v>
      </c>
    </row>
    <row r="548" spans="1:17" hidden="1" x14ac:dyDescent="0.55000000000000004">
      <c r="A548" s="117" t="e">
        <f>VLOOKUP(B548,verwijzingen!$A$5:$B$152,2,FALSE)&amp;L548</f>
        <v>#N/A</v>
      </c>
      <c r="B548" s="119" t="str">
        <f t="shared" si="29"/>
        <v>korte baan;200;vrije slag;mannen;oud</v>
      </c>
      <c r="C548" s="119" t="str">
        <f t="shared" si="30"/>
        <v>korte baan;200;vrije slag;mannen</v>
      </c>
      <c r="D548" s="119" t="str">
        <f t="shared" si="34"/>
        <v>korte baan;200;vrije slag;mannen0,00148645833333333</v>
      </c>
      <c r="E548" s="119" t="str">
        <f t="shared" si="35"/>
        <v>korte baan;200;vrije slag;mannen;oud0,00148645833333333</v>
      </c>
      <c r="F548" s="36" t="s">
        <v>475</v>
      </c>
      <c r="G548" s="57" t="s">
        <v>57</v>
      </c>
      <c r="H548" s="57">
        <v>200</v>
      </c>
      <c r="I548" s="36" t="s">
        <v>12</v>
      </c>
      <c r="J548" s="57" t="s">
        <v>450</v>
      </c>
      <c r="K548" s="57">
        <v>2003</v>
      </c>
      <c r="L548" s="114" t="s">
        <v>52</v>
      </c>
      <c r="M548" s="109">
        <v>1.4864583333333333E-3</v>
      </c>
      <c r="N548" s="43" t="s">
        <v>469</v>
      </c>
      <c r="O548" s="113">
        <v>44094</v>
      </c>
      <c r="P548" s="43" t="s">
        <v>476</v>
      </c>
      <c r="Q548" s="57" t="s">
        <v>53</v>
      </c>
    </row>
    <row r="549" spans="1:17" hidden="1" x14ac:dyDescent="0.55000000000000004">
      <c r="A549" s="117" t="e">
        <f>VLOOKUP(B549,verwijzingen!$A$5:$B$152,2,FALSE)&amp;L549</f>
        <v>#N/A</v>
      </c>
      <c r="B549" s="119" t="str">
        <f t="shared" si="29"/>
        <v>korte baan;400;vrije slag;vrouwen;oud</v>
      </c>
      <c r="C549" s="119" t="str">
        <f t="shared" si="30"/>
        <v>korte baan;400;vrije slag;vrouwen</v>
      </c>
      <c r="D549" s="119" t="str">
        <f t="shared" si="34"/>
        <v>korte baan;400;vrije slag;vrouwen0,00359375</v>
      </c>
      <c r="E549" s="119" t="str">
        <f t="shared" si="35"/>
        <v>korte baan;400;vrije slag;vrouwen;oud0,00359375</v>
      </c>
      <c r="F549" s="36" t="s">
        <v>475</v>
      </c>
      <c r="G549" s="57" t="s">
        <v>57</v>
      </c>
      <c r="H549" s="57">
        <v>400</v>
      </c>
      <c r="I549" s="36" t="s">
        <v>12</v>
      </c>
      <c r="J549" s="57" t="s">
        <v>451</v>
      </c>
      <c r="K549" s="57">
        <v>2007</v>
      </c>
      <c r="L549" s="114" t="s">
        <v>48</v>
      </c>
      <c r="M549" s="109">
        <v>3.5937499999999997E-3</v>
      </c>
      <c r="N549" s="43" t="s">
        <v>26</v>
      </c>
      <c r="O549" s="113">
        <v>44094</v>
      </c>
      <c r="P549" s="43" t="s">
        <v>476</v>
      </c>
      <c r="Q549" s="57" t="s">
        <v>53</v>
      </c>
    </row>
    <row r="550" spans="1:17" x14ac:dyDescent="0.55000000000000004">
      <c r="A550" s="117" t="str">
        <f>VLOOKUP(B550,verwijzingen!$A$5:$B$152,2,FALSE)&amp;L550</f>
        <v>kbdvr40016 jaar</v>
      </c>
      <c r="B550" s="119" t="str">
        <f t="shared" si="29"/>
        <v>korte baan;400;vrije slag;vrouwen;record</v>
      </c>
      <c r="C550" s="119" t="str">
        <f t="shared" si="30"/>
        <v>korte baan;400;vrije slag;vrouwen</v>
      </c>
      <c r="D550" s="119" t="str">
        <f t="shared" si="34"/>
        <v>korte baan;400;vrije slag;vrouwen0,00350277777777778</v>
      </c>
      <c r="E550" s="119" t="str">
        <f t="shared" si="35"/>
        <v>korte baan;400;vrije slag;vrouwen;record0,00350277777777778</v>
      </c>
      <c r="F550" s="36" t="s">
        <v>475</v>
      </c>
      <c r="G550" s="57" t="s">
        <v>57</v>
      </c>
      <c r="H550" s="57">
        <v>400</v>
      </c>
      <c r="I550" s="36" t="s">
        <v>12</v>
      </c>
      <c r="J550" s="57" t="s">
        <v>451</v>
      </c>
      <c r="K550" s="57">
        <v>2004</v>
      </c>
      <c r="L550" s="114" t="s">
        <v>51</v>
      </c>
      <c r="M550" s="109">
        <v>3.5027777777777778E-3</v>
      </c>
      <c r="N550" s="43" t="s">
        <v>466</v>
      </c>
      <c r="O550" s="113">
        <v>44094</v>
      </c>
      <c r="P550" s="43" t="s">
        <v>476</v>
      </c>
      <c r="Q550" s="57" t="s">
        <v>38</v>
      </c>
    </row>
    <row r="551" spans="1:17" hidden="1" x14ac:dyDescent="0.55000000000000004">
      <c r="A551" s="117" t="e">
        <f>VLOOKUP(B551,verwijzingen!$A$5:$B$152,2,FALSE)&amp;L551</f>
        <v>#N/A</v>
      </c>
      <c r="B551" s="119" t="str">
        <f t="shared" si="29"/>
        <v>korte baan;50;rugslag;mannen;oud</v>
      </c>
      <c r="C551" s="119" t="str">
        <f t="shared" si="30"/>
        <v>korte baan;50;rugslag;mannen</v>
      </c>
      <c r="D551" s="119" t="str">
        <f t="shared" si="34"/>
        <v>korte baan;50;rugslag;mannen0,000366898148148148</v>
      </c>
      <c r="E551" s="119" t="str">
        <f t="shared" si="35"/>
        <v>korte baan;50;rugslag;mannen;oud0,000366898148148148</v>
      </c>
      <c r="F551" s="36" t="s">
        <v>475</v>
      </c>
      <c r="G551" s="57" t="s">
        <v>57</v>
      </c>
      <c r="H551" s="57">
        <v>50</v>
      </c>
      <c r="I551" s="36" t="s">
        <v>13</v>
      </c>
      <c r="J551" s="57" t="str">
        <f>IF(VLOOKUP(N551,stamgegevens!$B$1:$D$38,3,FALSE)="m","mannen","vrouwen")</f>
        <v>mannen</v>
      </c>
      <c r="K551" s="57">
        <v>2003</v>
      </c>
      <c r="L551" s="114" t="s">
        <v>52</v>
      </c>
      <c r="M551" s="109">
        <v>3.6689814814814815E-4</v>
      </c>
      <c r="N551" s="43" t="s">
        <v>469</v>
      </c>
      <c r="O551" s="113">
        <v>44094</v>
      </c>
      <c r="P551" s="43" t="s">
        <v>476</v>
      </c>
      <c r="Q551" s="57" t="s">
        <v>53</v>
      </c>
    </row>
    <row r="552" spans="1:17" hidden="1" x14ac:dyDescent="0.55000000000000004">
      <c r="A552" s="117" t="e">
        <f>VLOOKUP(B552,verwijzingen!$A$5:$B$152,2,FALSE)&amp;L552</f>
        <v>#N/A</v>
      </c>
      <c r="B552" s="119" t="str">
        <f t="shared" si="29"/>
        <v>korte baan;100;rugslag;vrouwen;oud</v>
      </c>
      <c r="C552" s="119" t="str">
        <f t="shared" si="30"/>
        <v>korte baan;100;rugslag;vrouwen</v>
      </c>
      <c r="D552" s="119" t="str">
        <f t="shared" si="34"/>
        <v>korte baan;100;rugslag;vrouwen0,000912384259259259</v>
      </c>
      <c r="E552" s="119" t="str">
        <f t="shared" si="35"/>
        <v>korte baan;100;rugslag;vrouwen;oud0,000912384259259259</v>
      </c>
      <c r="F552" s="36" t="s">
        <v>475</v>
      </c>
      <c r="G552" s="57" t="s">
        <v>57</v>
      </c>
      <c r="H552" s="57">
        <v>100</v>
      </c>
      <c r="I552" s="36" t="s">
        <v>13</v>
      </c>
      <c r="J552" s="57" t="str">
        <f>IF(VLOOKUP(N552,stamgegevens!$B$1:$D$38,3,FALSE)="m","mannen","vrouwen")</f>
        <v>vrouwen</v>
      </c>
      <c r="K552" s="57">
        <v>2002</v>
      </c>
      <c r="L552" s="114" t="s">
        <v>251</v>
      </c>
      <c r="M552" s="109">
        <v>9.1238425925925916E-4</v>
      </c>
      <c r="N552" s="43" t="s">
        <v>24</v>
      </c>
      <c r="O552" s="113">
        <v>44094</v>
      </c>
      <c r="P552" s="43" t="s">
        <v>476</v>
      </c>
      <c r="Q552" s="57" t="s">
        <v>53</v>
      </c>
    </row>
    <row r="553" spans="1:17" x14ac:dyDescent="0.55000000000000004">
      <c r="A553" s="117" t="str">
        <f>VLOOKUP(B553,verwijzingen!$A$5:$B$152,2,FALSE)&amp;L553</f>
        <v>kbhvl5016 jaar</v>
      </c>
      <c r="B553" s="119" t="str">
        <f t="shared" si="29"/>
        <v>korte baan;50;vlinderslag;mannen;record</v>
      </c>
      <c r="C553" s="119" t="str">
        <f t="shared" si="30"/>
        <v>korte baan;50;vlinderslag;mannen</v>
      </c>
      <c r="D553" s="119" t="str">
        <f t="shared" si="34"/>
        <v>korte baan;50;vlinderslag;mannen0,000324884259259259</v>
      </c>
      <c r="E553" s="119" t="str">
        <f t="shared" si="35"/>
        <v>korte baan;50;vlinderslag;mannen;record0,000324884259259259</v>
      </c>
      <c r="F553" s="36" t="s">
        <v>475</v>
      </c>
      <c r="G553" s="57" t="s">
        <v>57</v>
      </c>
      <c r="H553" s="57">
        <v>50</v>
      </c>
      <c r="I553" s="36" t="s">
        <v>15</v>
      </c>
      <c r="J553" s="57" t="str">
        <f>IF(VLOOKUP(N553,stamgegevens!$B$1:$D$38,3,FALSE)="m","mannen","vrouwen")</f>
        <v>mannen</v>
      </c>
      <c r="K553" s="57">
        <v>2004</v>
      </c>
      <c r="L553" s="114" t="s">
        <v>51</v>
      </c>
      <c r="M553" s="109">
        <v>3.2488425925925925E-4</v>
      </c>
      <c r="N553" s="43" t="s">
        <v>30</v>
      </c>
      <c r="O553" s="113">
        <v>44094</v>
      </c>
      <c r="P553" s="43" t="s">
        <v>476</v>
      </c>
      <c r="Q553" s="57" t="s">
        <v>38</v>
      </c>
    </row>
    <row r="554" spans="1:17" hidden="1" x14ac:dyDescent="0.55000000000000004">
      <c r="A554" s="117" t="e">
        <f>VLOOKUP(B554,verwijzingen!$A$5:$B$152,2,FALSE)&amp;L554</f>
        <v>#N/A</v>
      </c>
      <c r="B554" s="119" t="str">
        <f t="shared" si="29"/>
        <v>korte baan;50;vlinderslag;mannen;oud</v>
      </c>
      <c r="C554" s="119" t="str">
        <f t="shared" si="30"/>
        <v>korte baan;50;vlinderslag;mannen</v>
      </c>
      <c r="D554" s="119" t="str">
        <f t="shared" si="34"/>
        <v>korte baan;50;vlinderslag;mannen0,000327199074074074</v>
      </c>
      <c r="E554" s="119" t="str">
        <f t="shared" si="35"/>
        <v>korte baan;50;vlinderslag;mannen;oud0,000327199074074074</v>
      </c>
      <c r="F554" s="36" t="s">
        <v>475</v>
      </c>
      <c r="G554" s="57" t="s">
        <v>57</v>
      </c>
      <c r="H554" s="57">
        <v>50</v>
      </c>
      <c r="I554" s="36" t="s">
        <v>15</v>
      </c>
      <c r="J554" s="57" t="str">
        <f>IF(VLOOKUP(N554,stamgegevens!$B$1:$D$38,3,FALSE)="m","mannen","vrouwen")</f>
        <v>mannen</v>
      </c>
      <c r="K554" s="57">
        <v>2003</v>
      </c>
      <c r="L554" s="114" t="s">
        <v>52</v>
      </c>
      <c r="M554" s="109">
        <v>3.271990740740741E-4</v>
      </c>
      <c r="N554" s="43" t="s">
        <v>444</v>
      </c>
      <c r="O554" s="113">
        <v>44094</v>
      </c>
      <c r="P554" s="43" t="s">
        <v>476</v>
      </c>
      <c r="Q554" s="57" t="s">
        <v>53</v>
      </c>
    </row>
    <row r="555" spans="1:17" hidden="1" x14ac:dyDescent="0.55000000000000004">
      <c r="A555" s="117" t="e">
        <f>VLOOKUP(B555,verwijzingen!$A$5:$B$152,2,FALSE)&amp;L555</f>
        <v>#N/A</v>
      </c>
      <c r="B555" s="119" t="str">
        <f t="shared" si="29"/>
        <v>korte baan;50;vlinderslag;mannen;oud</v>
      </c>
      <c r="C555" s="119" t="str">
        <f t="shared" si="30"/>
        <v>korte baan;50;vlinderslag;mannen</v>
      </c>
      <c r="D555" s="119" t="str">
        <f t="shared" si="34"/>
        <v>korte baan;50;vlinderslag;mannen0,000344212962962963</v>
      </c>
      <c r="E555" s="119" t="str">
        <f t="shared" si="35"/>
        <v>korte baan;50;vlinderslag;mannen;oud0,000344212962962963</v>
      </c>
      <c r="F555" s="36" t="s">
        <v>475</v>
      </c>
      <c r="G555" s="57" t="s">
        <v>57</v>
      </c>
      <c r="H555" s="57">
        <v>50</v>
      </c>
      <c r="I555" s="36" t="s">
        <v>15</v>
      </c>
      <c r="J555" s="57" t="str">
        <f>IF(VLOOKUP(N555,stamgegevens!$B$1:$D$38,3,FALSE)="m","mannen","vrouwen")</f>
        <v>mannen</v>
      </c>
      <c r="K555" s="57">
        <v>2001</v>
      </c>
      <c r="L555" s="114" t="s">
        <v>251</v>
      </c>
      <c r="M555" s="109">
        <v>3.4421296296296299E-4</v>
      </c>
      <c r="N555" s="43" t="s">
        <v>29</v>
      </c>
      <c r="O555" s="113">
        <v>44094</v>
      </c>
      <c r="P555" s="43" t="s">
        <v>476</v>
      </c>
      <c r="Q555" s="57" t="s">
        <v>53</v>
      </c>
    </row>
    <row r="556" spans="1:17" x14ac:dyDescent="0.55000000000000004">
      <c r="A556" s="117" t="str">
        <f>VLOOKUP(B556,verwijzingen!$A$5:$B$152,2,FALSE)&amp;L556</f>
        <v>kbdvl10013 jaar</v>
      </c>
      <c r="B556" s="119" t="str">
        <f t="shared" si="29"/>
        <v>korte baan;100;vlinderslag;vrouwen;record</v>
      </c>
      <c r="C556" s="119" t="str">
        <f t="shared" si="30"/>
        <v>korte baan;100;vlinderslag;vrouwen</v>
      </c>
      <c r="D556" s="119" t="str">
        <f t="shared" si="34"/>
        <v>korte baan;100;vlinderslag;vrouwen0,000849421296296296</v>
      </c>
      <c r="E556" s="119" t="str">
        <f t="shared" si="35"/>
        <v>korte baan;100;vlinderslag;vrouwen;record0,000849421296296296</v>
      </c>
      <c r="F556" s="36" t="s">
        <v>475</v>
      </c>
      <c r="G556" s="57" t="s">
        <v>57</v>
      </c>
      <c r="H556" s="57">
        <v>100</v>
      </c>
      <c r="I556" s="36" t="s">
        <v>15</v>
      </c>
      <c r="J556" s="57" t="s">
        <v>451</v>
      </c>
      <c r="K556" s="57">
        <v>2007</v>
      </c>
      <c r="L556" s="114" t="s">
        <v>48</v>
      </c>
      <c r="M556" s="109">
        <v>8.4942129629629636E-4</v>
      </c>
      <c r="N556" s="43" t="s">
        <v>26</v>
      </c>
      <c r="O556" s="113">
        <v>44094</v>
      </c>
      <c r="P556" s="43" t="s">
        <v>476</v>
      </c>
      <c r="Q556" s="57" t="s">
        <v>38</v>
      </c>
    </row>
    <row r="557" spans="1:17" hidden="1" x14ac:dyDescent="0.55000000000000004">
      <c r="A557" s="117" t="e">
        <f>VLOOKUP(B557,verwijzingen!$A$5:$B$152,2,FALSE)&amp;L557</f>
        <v>#N/A</v>
      </c>
      <c r="B557" s="119" t="str">
        <f t="shared" si="29"/>
        <v>korte baan;100;vlinderslag;vrouwen;oud</v>
      </c>
      <c r="C557" s="119" t="str">
        <f t="shared" si="30"/>
        <v>korte baan;100;vlinderslag;vrouwen</v>
      </c>
      <c r="D557" s="119" t="str">
        <f t="shared" si="34"/>
        <v>korte baan;100;vlinderslag;vrouwen0,000945601851851852</v>
      </c>
      <c r="E557" s="119" t="str">
        <f t="shared" si="35"/>
        <v>korte baan;100;vlinderslag;vrouwen;oud0,000945601851851852</v>
      </c>
      <c r="F557" s="36" t="s">
        <v>475</v>
      </c>
      <c r="G557" s="57" t="s">
        <v>57</v>
      </c>
      <c r="H557" s="57">
        <v>100</v>
      </c>
      <c r="I557" s="36" t="s">
        <v>15</v>
      </c>
      <c r="J557" s="57" t="s">
        <v>451</v>
      </c>
      <c r="K557" s="57">
        <v>2005</v>
      </c>
      <c r="L557" s="114" t="s">
        <v>50</v>
      </c>
      <c r="M557" s="109">
        <v>9.4560185185185188E-4</v>
      </c>
      <c r="N557" s="43" t="s">
        <v>465</v>
      </c>
      <c r="O557" s="113">
        <v>44094</v>
      </c>
      <c r="P557" s="43" t="s">
        <v>476</v>
      </c>
      <c r="Q557" s="57" t="s">
        <v>53</v>
      </c>
    </row>
    <row r="558" spans="1:17" x14ac:dyDescent="0.55000000000000004">
      <c r="A558" s="117" t="str">
        <f>VLOOKUP(B558,verwijzingen!$A$5:$B$152,2,FALSE)&amp;L558</f>
        <v>kbhwi20014 jaar</v>
      </c>
      <c r="B558" s="119" t="str">
        <f t="shared" si="29"/>
        <v>korte baan;200;wisselslag;mannen;record</v>
      </c>
      <c r="C558" s="119" t="str">
        <f t="shared" si="30"/>
        <v>korte baan;200;wisselslag;mannen</v>
      </c>
      <c r="D558" s="119" t="str">
        <f t="shared" si="34"/>
        <v>korte baan;200;wisselslag;mannen0,00162037037037037</v>
      </c>
      <c r="E558" s="119" t="str">
        <f t="shared" si="35"/>
        <v>korte baan;200;wisselslag;mannen;record0,00162037037037037</v>
      </c>
      <c r="F558" s="36" t="s">
        <v>475</v>
      </c>
      <c r="G558" s="57" t="s">
        <v>57</v>
      </c>
      <c r="H558" s="57">
        <v>200</v>
      </c>
      <c r="I558" s="36" t="s">
        <v>17</v>
      </c>
      <c r="J558" s="57" t="str">
        <f>IF(VLOOKUP(N558,stamgegevens!$B$1:$D$38,3,FALSE)="m","mannen","vrouwen")</f>
        <v>mannen</v>
      </c>
      <c r="K558" s="57">
        <v>2006</v>
      </c>
      <c r="L558" s="114" t="s">
        <v>49</v>
      </c>
      <c r="M558" s="109">
        <v>1.6203703703703703E-3</v>
      </c>
      <c r="N558" s="43" t="s">
        <v>21</v>
      </c>
      <c r="O558" s="113">
        <v>44094</v>
      </c>
      <c r="P558" s="43" t="s">
        <v>476</v>
      </c>
      <c r="Q558" s="57" t="s">
        <v>38</v>
      </c>
    </row>
    <row r="559" spans="1:17" hidden="1" x14ac:dyDescent="0.55000000000000004">
      <c r="A559" s="117" t="e">
        <f>VLOOKUP(B559,verwijzingen!$A$5:$B$152,2,FALSE)&amp;L559</f>
        <v>#N/A</v>
      </c>
      <c r="B559" s="119" t="str">
        <f t="shared" si="29"/>
        <v>korte baan;200;wisselslag;mannen;oud</v>
      </c>
      <c r="C559" s="119" t="str">
        <f t="shared" si="30"/>
        <v>korte baan;200;wisselslag;mannen</v>
      </c>
      <c r="D559" s="119" t="str">
        <f t="shared" si="34"/>
        <v>korte baan;200;wisselslag;mannen0,00169571759259259</v>
      </c>
      <c r="E559" s="119" t="str">
        <f t="shared" si="35"/>
        <v>korte baan;200;wisselslag;mannen;oud0,00169571759259259</v>
      </c>
      <c r="F559" s="36" t="s">
        <v>475</v>
      </c>
      <c r="G559" s="57" t="s">
        <v>57</v>
      </c>
      <c r="H559" s="57">
        <v>200</v>
      </c>
      <c r="I559" s="36" t="s">
        <v>17</v>
      </c>
      <c r="J559" s="57" t="str">
        <f>IF(VLOOKUP(N559,stamgegevens!$B$1:$D$38,3,FALSE)="m","mannen","vrouwen")</f>
        <v>mannen</v>
      </c>
      <c r="K559" s="57">
        <v>2003</v>
      </c>
      <c r="L559" s="114" t="s">
        <v>52</v>
      </c>
      <c r="M559" s="109">
        <v>1.6957175925925926E-3</v>
      </c>
      <c r="N559" s="43" t="s">
        <v>444</v>
      </c>
      <c r="O559" s="113">
        <v>44094</v>
      </c>
      <c r="P559" s="43" t="s">
        <v>476</v>
      </c>
      <c r="Q559" s="57" t="s">
        <v>53</v>
      </c>
    </row>
    <row r="560" spans="1:17" x14ac:dyDescent="0.55000000000000004">
      <c r="A560" s="117" t="str">
        <f>VLOOKUP(B560,verwijzingen!$A$5:$B$152,2,FALSE)&amp;L560</f>
        <v>kbdvr5013 jaar</v>
      </c>
      <c r="B560" s="119" t="str">
        <f t="shared" si="29"/>
        <v>korte baan;50;vrije slag;vrouwen;record</v>
      </c>
      <c r="C560" s="119" t="str">
        <f t="shared" si="30"/>
        <v>korte baan;50;vrije slag;vrouwen</v>
      </c>
      <c r="D560" s="119" t="str">
        <f t="shared" si="34"/>
        <v>korte baan;50;vrije slag;vrouwen0,00037662037037037</v>
      </c>
      <c r="E560" s="119" t="str">
        <f t="shared" si="35"/>
        <v>korte baan;50;vrije slag;vrouwen;record0,00037662037037037</v>
      </c>
      <c r="F560" s="36" t="s">
        <v>475</v>
      </c>
      <c r="G560" s="57" t="s">
        <v>57</v>
      </c>
      <c r="H560" s="57">
        <v>50</v>
      </c>
      <c r="I560" s="36" t="s">
        <v>12</v>
      </c>
      <c r="J560" s="57" t="s">
        <v>451</v>
      </c>
      <c r="K560" s="57">
        <v>2007</v>
      </c>
      <c r="L560" s="114" t="s">
        <v>48</v>
      </c>
      <c r="M560" s="109">
        <v>3.7662037037037042E-4</v>
      </c>
      <c r="N560" s="43" t="s">
        <v>26</v>
      </c>
      <c r="O560" s="113">
        <v>44094</v>
      </c>
      <c r="P560" s="43" t="s">
        <v>476</v>
      </c>
      <c r="Q560" s="57" t="s">
        <v>38</v>
      </c>
    </row>
    <row r="561" spans="1:17" hidden="1" x14ac:dyDescent="0.55000000000000004">
      <c r="A561" s="117" t="e">
        <f>VLOOKUP(B561,verwijzingen!$A$5:$B$152,2,FALSE)&amp;L561</f>
        <v>#N/A</v>
      </c>
      <c r="B561" s="119" t="str">
        <f t="shared" si="29"/>
        <v>korte baan;200;vrije slag;vrouwen;oud</v>
      </c>
      <c r="C561" s="119" t="str">
        <f t="shared" si="30"/>
        <v>korte baan;200;vrije slag;vrouwen</v>
      </c>
      <c r="D561" s="119" t="str">
        <f t="shared" si="34"/>
        <v>korte baan;200;vrije slag;vrouwen0,00176666666666667</v>
      </c>
      <c r="E561" s="119" t="str">
        <f t="shared" si="35"/>
        <v>korte baan;200;vrije slag;vrouwen;oud0,00176666666666667</v>
      </c>
      <c r="F561" s="36" t="s">
        <v>475</v>
      </c>
      <c r="G561" s="57" t="s">
        <v>57</v>
      </c>
      <c r="H561" s="57">
        <v>200</v>
      </c>
      <c r="I561" s="36" t="s">
        <v>12</v>
      </c>
      <c r="J561" s="57" t="s">
        <v>451</v>
      </c>
      <c r="K561" s="57">
        <v>2007</v>
      </c>
      <c r="L561" s="114" t="s">
        <v>48</v>
      </c>
      <c r="M561" s="109">
        <v>1.7666666666666666E-3</v>
      </c>
      <c r="N561" s="43" t="s">
        <v>26</v>
      </c>
      <c r="O561" s="113">
        <v>44094</v>
      </c>
      <c r="P561" s="43" t="s">
        <v>476</v>
      </c>
      <c r="Q561" s="57" t="s">
        <v>53</v>
      </c>
    </row>
    <row r="562" spans="1:17" hidden="1" x14ac:dyDescent="0.55000000000000004">
      <c r="A562" s="117" t="e">
        <f>VLOOKUP(B562,verwijzingen!$A$5:$B$152,2,FALSE)&amp;L562</f>
        <v>#N/A</v>
      </c>
      <c r="B562" s="119" t="str">
        <f t="shared" si="29"/>
        <v>korte baan;50;vlinderslag;vrouwen;oud</v>
      </c>
      <c r="C562" s="119" t="str">
        <f t="shared" si="30"/>
        <v>korte baan;50;vlinderslag;vrouwen</v>
      </c>
      <c r="D562" s="119" t="str">
        <f t="shared" si="34"/>
        <v>korte baan;50;vlinderslag;vrouwen0,000402199074074074</v>
      </c>
      <c r="E562" s="119" t="str">
        <f t="shared" si="35"/>
        <v>korte baan;50;vlinderslag;vrouwen;oud0,000402199074074074</v>
      </c>
      <c r="F562" s="36" t="s">
        <v>475</v>
      </c>
      <c r="G562" s="57" t="s">
        <v>57</v>
      </c>
      <c r="H562" s="57">
        <v>50</v>
      </c>
      <c r="I562" s="36" t="s">
        <v>15</v>
      </c>
      <c r="J562" s="57" t="s">
        <v>451</v>
      </c>
      <c r="K562" s="57">
        <v>2007</v>
      </c>
      <c r="L562" s="114" t="s">
        <v>48</v>
      </c>
      <c r="M562" s="109">
        <v>4.0219907407407413E-4</v>
      </c>
      <c r="N562" s="43" t="s">
        <v>26</v>
      </c>
      <c r="O562" s="113">
        <v>44094</v>
      </c>
      <c r="P562" s="43" t="s">
        <v>476</v>
      </c>
      <c r="Q562" s="57" t="s">
        <v>53</v>
      </c>
    </row>
    <row r="563" spans="1:17" x14ac:dyDescent="0.55000000000000004">
      <c r="A563" s="117" t="str">
        <f>VLOOKUP(B563,verwijzingen!$A$5:$B$152,2,FALSE)&amp;L563</f>
        <v>kbdsc10013 jaar</v>
      </c>
      <c r="B563" s="119" t="str">
        <f t="shared" si="29"/>
        <v>korte baan;100;schoolslag;vrouwen;record</v>
      </c>
      <c r="C563" s="119" t="str">
        <f t="shared" si="30"/>
        <v>korte baan;100;schoolslag;vrouwen</v>
      </c>
      <c r="D563" s="119" t="str">
        <f t="shared" si="34"/>
        <v>korte baan;100;schoolslag;vrouwen0,00103136574074074</v>
      </c>
      <c r="E563" s="119" t="str">
        <f t="shared" si="35"/>
        <v>korte baan;100;schoolslag;vrouwen;record0,00103136574074074</v>
      </c>
      <c r="F563" s="36" t="s">
        <v>475</v>
      </c>
      <c r="G563" s="57" t="s">
        <v>57</v>
      </c>
      <c r="H563" s="57">
        <v>100</v>
      </c>
      <c r="I563" s="36" t="s">
        <v>14</v>
      </c>
      <c r="J563" s="57" t="s">
        <v>451</v>
      </c>
      <c r="K563" s="57">
        <v>2007</v>
      </c>
      <c r="L563" s="114" t="s">
        <v>48</v>
      </c>
      <c r="M563" s="109">
        <v>1.0313657407407409E-3</v>
      </c>
      <c r="N563" s="43" t="s">
        <v>464</v>
      </c>
      <c r="O563" s="113">
        <v>44094</v>
      </c>
      <c r="P563" s="43" t="s">
        <v>476</v>
      </c>
      <c r="Q563" s="57" t="s">
        <v>38</v>
      </c>
    </row>
    <row r="564" spans="1:17" hidden="1" x14ac:dyDescent="0.55000000000000004">
      <c r="A564" s="117" t="e">
        <f>VLOOKUP(B564,verwijzingen!$A$5:$B$152,2,FALSE)&amp;L564</f>
        <v>#N/A</v>
      </c>
      <c r="B564" s="119" t="str">
        <f t="shared" si="29"/>
        <v>korte baan;100;vrije slag;mannen;oud</v>
      </c>
      <c r="C564" s="119" t="str">
        <f t="shared" si="30"/>
        <v>korte baan;100;vrije slag;mannen</v>
      </c>
      <c r="D564" s="119" t="str">
        <f t="shared" si="34"/>
        <v>korte baan;100;vrije slag;mannen0,000700347222222222</v>
      </c>
      <c r="E564" s="119" t="str">
        <f t="shared" si="35"/>
        <v>korte baan;100;vrije slag;mannen;oud0,000700347222222222</v>
      </c>
      <c r="F564" s="36" t="s">
        <v>475</v>
      </c>
      <c r="G564" s="57" t="s">
        <v>57</v>
      </c>
      <c r="H564" s="57">
        <v>100</v>
      </c>
      <c r="I564" s="36" t="s">
        <v>12</v>
      </c>
      <c r="J564" s="57" t="s">
        <v>450</v>
      </c>
      <c r="K564" s="57">
        <v>2006</v>
      </c>
      <c r="L564" s="114" t="s">
        <v>49</v>
      </c>
      <c r="M564" s="109">
        <v>7.003472222222221E-4</v>
      </c>
      <c r="N564" s="43" t="s">
        <v>21</v>
      </c>
      <c r="O564" s="113">
        <v>44094</v>
      </c>
      <c r="P564" s="43" t="s">
        <v>476</v>
      </c>
      <c r="Q564" s="57" t="s">
        <v>53</v>
      </c>
    </row>
    <row r="565" spans="1:17" x14ac:dyDescent="0.55000000000000004">
      <c r="A565" s="117" t="str">
        <f>VLOOKUP(B565,verwijzingen!$A$5:$B$152,2,FALSE)&amp;L565</f>
        <v>kbhsc5014 jaar</v>
      </c>
      <c r="B565" s="119" t="str">
        <f t="shared" si="29"/>
        <v>korte baan;50;schoolslag;mannen;record</v>
      </c>
      <c r="C565" s="119" t="str">
        <f t="shared" si="30"/>
        <v>korte baan;50;schoolslag;mannen</v>
      </c>
      <c r="D565" s="119" t="str">
        <f t="shared" si="34"/>
        <v>korte baan;50;schoolslag;mannen0,000415740740740741</v>
      </c>
      <c r="E565" s="119" t="str">
        <f t="shared" si="35"/>
        <v>korte baan;50;schoolslag;mannen;record0,000415740740740741</v>
      </c>
      <c r="F565" s="36" t="s">
        <v>475</v>
      </c>
      <c r="G565" s="57" t="s">
        <v>57</v>
      </c>
      <c r="H565" s="57">
        <v>50</v>
      </c>
      <c r="I565" s="36" t="s">
        <v>14</v>
      </c>
      <c r="J565" s="57" t="s">
        <v>450</v>
      </c>
      <c r="K565" s="57">
        <v>2006</v>
      </c>
      <c r="L565" s="114" t="s">
        <v>49</v>
      </c>
      <c r="M565" s="109">
        <v>4.1574074074074077E-4</v>
      </c>
      <c r="N565" s="43" t="s">
        <v>21</v>
      </c>
      <c r="O565" s="113">
        <v>44094</v>
      </c>
      <c r="P565" s="43" t="s">
        <v>476</v>
      </c>
      <c r="Q565" s="57" t="s">
        <v>38</v>
      </c>
    </row>
    <row r="566" spans="1:17" x14ac:dyDescent="0.55000000000000004">
      <c r="A566" s="117" t="str">
        <f>VLOOKUP(B566,verwijzingen!$A$5:$B$152,2,FALSE)&amp;L566</f>
        <v>kbhvl5014 jaar</v>
      </c>
      <c r="B566" s="119" t="str">
        <f t="shared" ref="B566:B629" si="36">+$G566&amp;";"&amp;$H566&amp;";"&amp;$I566&amp;";"&amp;$J566&amp;";"&amp;$Q566</f>
        <v>korte baan;50;vlinderslag;mannen;record</v>
      </c>
      <c r="C566" s="119" t="str">
        <f t="shared" ref="C566:C629" si="37">+$G566&amp;";"&amp;$H566&amp;";"&amp;$I566&amp;";"&amp;$J566</f>
        <v>korte baan;50;vlinderslag;mannen</v>
      </c>
      <c r="D566" s="119" t="str">
        <f t="shared" si="34"/>
        <v>korte baan;50;vlinderslag;mannen0,000350115740740741</v>
      </c>
      <c r="E566" s="119" t="str">
        <f t="shared" si="35"/>
        <v>korte baan;50;vlinderslag;mannen;record0,000350115740740741</v>
      </c>
      <c r="F566" s="36" t="s">
        <v>475</v>
      </c>
      <c r="G566" s="57" t="s">
        <v>57</v>
      </c>
      <c r="H566" s="57">
        <v>50</v>
      </c>
      <c r="I566" s="36" t="s">
        <v>15</v>
      </c>
      <c r="J566" s="57" t="s">
        <v>450</v>
      </c>
      <c r="K566" s="57">
        <v>2006</v>
      </c>
      <c r="L566" s="114" t="s">
        <v>49</v>
      </c>
      <c r="M566" s="109">
        <v>3.5011574074074074E-4</v>
      </c>
      <c r="N566" s="43" t="s">
        <v>21</v>
      </c>
      <c r="O566" s="113">
        <v>44094</v>
      </c>
      <c r="P566" s="43" t="s">
        <v>476</v>
      </c>
      <c r="Q566" s="57" t="s">
        <v>38</v>
      </c>
    </row>
    <row r="567" spans="1:17" hidden="1" x14ac:dyDescent="0.55000000000000004">
      <c r="A567" s="117" t="e">
        <f>VLOOKUP(B567,verwijzingen!$A$5:$B$152,2,FALSE)&amp;L567</f>
        <v>#N/A</v>
      </c>
      <c r="B567" s="119" t="str">
        <f t="shared" si="36"/>
        <v>korte baan;50;vrije slag;vrouwen;oud</v>
      </c>
      <c r="C567" s="119" t="str">
        <f t="shared" si="37"/>
        <v>korte baan;50;vrije slag;vrouwen</v>
      </c>
      <c r="D567" s="119" t="str">
        <f t="shared" si="34"/>
        <v>korte baan;50;vrije slag;vrouwen0,000412847222222222</v>
      </c>
      <c r="E567" s="119" t="str">
        <f t="shared" si="35"/>
        <v>korte baan;50;vrije slag;vrouwen;oud0,000412847222222222</v>
      </c>
      <c r="F567" s="36" t="s">
        <v>475</v>
      </c>
      <c r="G567" s="57" t="s">
        <v>57</v>
      </c>
      <c r="H567" s="57">
        <v>50</v>
      </c>
      <c r="I567" s="36" t="s">
        <v>12</v>
      </c>
      <c r="J567" s="57" t="s">
        <v>451</v>
      </c>
      <c r="K567" s="57">
        <v>2006</v>
      </c>
      <c r="L567" s="114" t="s">
        <v>49</v>
      </c>
      <c r="M567" s="109">
        <v>4.1284722222222222E-4</v>
      </c>
      <c r="N567" s="43" t="s">
        <v>458</v>
      </c>
      <c r="O567" s="113">
        <v>44094</v>
      </c>
      <c r="P567" s="43" t="s">
        <v>476</v>
      </c>
      <c r="Q567" s="57" t="s">
        <v>53</v>
      </c>
    </row>
    <row r="568" spans="1:17" hidden="1" x14ac:dyDescent="0.55000000000000004">
      <c r="A568" s="117" t="e">
        <f>VLOOKUP(B568,verwijzingen!$A$5:$B$152,2,FALSE)&amp;L568</f>
        <v>#N/A</v>
      </c>
      <c r="B568" s="119" t="str">
        <f t="shared" si="36"/>
        <v>korte baan;50;vrije slag;vrouwen;oud</v>
      </c>
      <c r="C568" s="119" t="str">
        <f t="shared" si="37"/>
        <v>korte baan;50;vrije slag;vrouwen</v>
      </c>
      <c r="D568" s="119" t="str">
        <f t="shared" si="34"/>
        <v>korte baan;50;vrije slag;vrouwen0,000382291666666667</v>
      </c>
      <c r="E568" s="119" t="str">
        <f t="shared" si="35"/>
        <v>korte baan;50;vrije slag;vrouwen;oud0,000382291666666667</v>
      </c>
      <c r="F568" s="36" t="s">
        <v>475</v>
      </c>
      <c r="G568" s="57" t="s">
        <v>57</v>
      </c>
      <c r="H568" s="57">
        <v>50</v>
      </c>
      <c r="I568" s="36" t="s">
        <v>12</v>
      </c>
      <c r="J568" s="57" t="s">
        <v>451</v>
      </c>
      <c r="K568" s="57">
        <v>2005</v>
      </c>
      <c r="L568" s="114" t="s">
        <v>50</v>
      </c>
      <c r="M568" s="109">
        <v>3.8229166666666663E-4</v>
      </c>
      <c r="N568" s="43" t="s">
        <v>465</v>
      </c>
      <c r="O568" s="113">
        <v>44094</v>
      </c>
      <c r="P568" s="43" t="s">
        <v>476</v>
      </c>
      <c r="Q568" s="57" t="s">
        <v>53</v>
      </c>
    </row>
    <row r="569" spans="1:17" hidden="1" x14ac:dyDescent="0.55000000000000004">
      <c r="A569" s="117" t="e">
        <f>VLOOKUP(B569,verwijzingen!$A$5:$B$152,2,FALSE)&amp;L569</f>
        <v>#N/A</v>
      </c>
      <c r="B569" s="119" t="str">
        <f t="shared" si="36"/>
        <v>korte baan;100;schoolslag;vrouwen;oud</v>
      </c>
      <c r="C569" s="119" t="str">
        <f t="shared" si="37"/>
        <v>korte baan;100;schoolslag;vrouwen</v>
      </c>
      <c r="D569" s="119" t="str">
        <f t="shared" si="34"/>
        <v>korte baan;100;schoolslag;vrouwen0,00101597222222222</v>
      </c>
      <c r="E569" s="119" t="str">
        <f t="shared" si="35"/>
        <v>korte baan;100;schoolslag;vrouwen;oud0,00101597222222222</v>
      </c>
      <c r="F569" s="36" t="s">
        <v>475</v>
      </c>
      <c r="G569" s="57" t="s">
        <v>57</v>
      </c>
      <c r="H569" s="57">
        <v>100</v>
      </c>
      <c r="I569" s="36" t="s">
        <v>14</v>
      </c>
      <c r="J569" s="57" t="s">
        <v>451</v>
      </c>
      <c r="K569" s="57">
        <v>2005</v>
      </c>
      <c r="L569" s="114" t="s">
        <v>50</v>
      </c>
      <c r="M569" s="109">
        <v>1.0159722222222221E-3</v>
      </c>
      <c r="N569" s="43" t="s">
        <v>465</v>
      </c>
      <c r="O569" s="113">
        <v>44094</v>
      </c>
      <c r="P569" s="43" t="s">
        <v>476</v>
      </c>
      <c r="Q569" s="57" t="s">
        <v>53</v>
      </c>
    </row>
    <row r="570" spans="1:17" hidden="1" x14ac:dyDescent="0.55000000000000004">
      <c r="A570" s="117" t="e">
        <f>VLOOKUP(B570,verwijzingen!$A$5:$B$152,2,FALSE)&amp;L570</f>
        <v>#N/A</v>
      </c>
      <c r="B570" s="119" t="str">
        <f t="shared" si="36"/>
        <v>korte baan;50;vlinderslag;vrouwen;oud</v>
      </c>
      <c r="C570" s="119" t="str">
        <f t="shared" si="37"/>
        <v>korte baan;50;vlinderslag;vrouwen</v>
      </c>
      <c r="D570" s="119" t="str">
        <f t="shared" si="34"/>
        <v>korte baan;50;vlinderslag;vrouwen0,000430787037037037</v>
      </c>
      <c r="E570" s="119" t="str">
        <f t="shared" si="35"/>
        <v>korte baan;50;vlinderslag;vrouwen;oud0,000430787037037037</v>
      </c>
      <c r="F570" s="36" t="s">
        <v>475</v>
      </c>
      <c r="G570" s="57" t="s">
        <v>57</v>
      </c>
      <c r="H570" s="57">
        <v>50</v>
      </c>
      <c r="I570" s="36" t="s">
        <v>15</v>
      </c>
      <c r="J570" s="57" t="s">
        <v>451</v>
      </c>
      <c r="K570" s="57">
        <v>2005</v>
      </c>
      <c r="L570" s="114" t="s">
        <v>50</v>
      </c>
      <c r="M570" s="109">
        <v>4.3078703703703703E-4</v>
      </c>
      <c r="N570" s="43" t="s">
        <v>465</v>
      </c>
      <c r="O570" s="113">
        <v>44094</v>
      </c>
      <c r="P570" s="43" t="s">
        <v>476</v>
      </c>
      <c r="Q570" s="57" t="s">
        <v>53</v>
      </c>
    </row>
    <row r="571" spans="1:17" hidden="1" x14ac:dyDescent="0.55000000000000004">
      <c r="A571" s="117" t="e">
        <f>VLOOKUP(B571,verwijzingen!$A$5:$B$152,2,FALSE)&amp;L571</f>
        <v>#N/A</v>
      </c>
      <c r="B571" s="119" t="str">
        <f t="shared" si="36"/>
        <v>korte baan;50;vrije slag;vrouwen;oud</v>
      </c>
      <c r="C571" s="119" t="str">
        <f t="shared" si="37"/>
        <v>korte baan;50;vrije slag;vrouwen</v>
      </c>
      <c r="D571" s="119" t="str">
        <f t="shared" si="34"/>
        <v>korte baan;50;vrije slag;vrouwen0,00035150462962963</v>
      </c>
      <c r="E571" s="119" t="str">
        <f t="shared" si="35"/>
        <v>korte baan;50;vrije slag;vrouwen;oud0,00035150462962963</v>
      </c>
      <c r="F571" s="36" t="s">
        <v>475</v>
      </c>
      <c r="G571" s="57" t="s">
        <v>57</v>
      </c>
      <c r="H571" s="57">
        <v>50</v>
      </c>
      <c r="I571" s="36" t="s">
        <v>12</v>
      </c>
      <c r="J571" s="57" t="s">
        <v>451</v>
      </c>
      <c r="K571" s="57">
        <v>2004</v>
      </c>
      <c r="L571" s="114" t="s">
        <v>51</v>
      </c>
      <c r="M571" s="109">
        <v>3.5150462962962962E-4</v>
      </c>
      <c r="N571" s="43" t="s">
        <v>466</v>
      </c>
      <c r="O571" s="113">
        <v>44094</v>
      </c>
      <c r="P571" s="43" t="s">
        <v>476</v>
      </c>
      <c r="Q571" s="57" t="s">
        <v>53</v>
      </c>
    </row>
    <row r="572" spans="1:17" hidden="1" x14ac:dyDescent="0.55000000000000004">
      <c r="A572" s="117" t="e">
        <f>VLOOKUP(B572,verwijzingen!$A$5:$B$152,2,FALSE)&amp;L572</f>
        <v>#N/A</v>
      </c>
      <c r="B572" s="119" t="str">
        <f t="shared" si="36"/>
        <v>korte baan;200;vrije slag;vrouwen;oud</v>
      </c>
      <c r="C572" s="119" t="str">
        <f t="shared" si="37"/>
        <v>korte baan;200;vrije slag;vrouwen</v>
      </c>
      <c r="D572" s="119" t="str">
        <f t="shared" si="34"/>
        <v>korte baan;200;vrije slag;vrouwen0,00169456018518519</v>
      </c>
      <c r="E572" s="119" t="str">
        <f t="shared" si="35"/>
        <v>korte baan;200;vrije slag;vrouwen;oud0,00169456018518519</v>
      </c>
      <c r="F572" s="36" t="s">
        <v>475</v>
      </c>
      <c r="G572" s="57" t="s">
        <v>57</v>
      </c>
      <c r="H572" s="57">
        <v>200</v>
      </c>
      <c r="I572" s="36" t="s">
        <v>12</v>
      </c>
      <c r="J572" s="57" t="s">
        <v>451</v>
      </c>
      <c r="K572" s="57">
        <v>2004</v>
      </c>
      <c r="L572" s="114" t="s">
        <v>51</v>
      </c>
      <c r="M572" s="109">
        <v>1.6945601851851852E-3</v>
      </c>
      <c r="N572" s="43" t="s">
        <v>466</v>
      </c>
      <c r="O572" s="113">
        <v>44094</v>
      </c>
      <c r="P572" s="43" t="s">
        <v>476</v>
      </c>
      <c r="Q572" s="57" t="s">
        <v>53</v>
      </c>
    </row>
    <row r="573" spans="1:17" hidden="1" x14ac:dyDescent="0.55000000000000004">
      <c r="A573" s="117" t="e">
        <f>VLOOKUP(B573,verwijzingen!$A$5:$B$152,2,FALSE)&amp;L573</f>
        <v>#N/A</v>
      </c>
      <c r="B573" s="119" t="str">
        <f t="shared" si="36"/>
        <v>korte baan;100;vrije slag;mannen;oud</v>
      </c>
      <c r="C573" s="119" t="str">
        <f t="shared" si="37"/>
        <v>korte baan;100;vrije slag;mannen</v>
      </c>
      <c r="D573" s="119" t="str">
        <f t="shared" si="34"/>
        <v>korte baan;100;vrije slag;mannen0,000692476851851852</v>
      </c>
      <c r="E573" s="119" t="str">
        <f t="shared" si="35"/>
        <v>korte baan;100;vrije slag;mannen;oud0,000692476851851852</v>
      </c>
      <c r="F573" s="36" t="s">
        <v>475</v>
      </c>
      <c r="G573" s="57" t="s">
        <v>57</v>
      </c>
      <c r="H573" s="57">
        <v>100</v>
      </c>
      <c r="I573" s="36" t="s">
        <v>12</v>
      </c>
      <c r="J573" s="57" t="s">
        <v>450</v>
      </c>
      <c r="K573" s="57">
        <v>2003</v>
      </c>
      <c r="L573" s="114" t="s">
        <v>52</v>
      </c>
      <c r="M573" s="109">
        <v>6.9247685185185178E-4</v>
      </c>
      <c r="N573" s="43" t="s">
        <v>469</v>
      </c>
      <c r="O573" s="113">
        <v>44094</v>
      </c>
      <c r="P573" s="43" t="s">
        <v>476</v>
      </c>
      <c r="Q573" s="57" t="s">
        <v>53</v>
      </c>
    </row>
    <row r="574" spans="1:17" hidden="1" x14ac:dyDescent="0.55000000000000004">
      <c r="A574" s="117" t="e">
        <f>VLOOKUP(B574,verwijzingen!$A$5:$B$152,2,FALSE)&amp;L574</f>
        <v>#N/A</v>
      </c>
      <c r="B574" s="119" t="str">
        <f t="shared" si="36"/>
        <v>korte baan;50;schoolslag;mannen;oud</v>
      </c>
      <c r="C574" s="119" t="str">
        <f t="shared" si="37"/>
        <v>korte baan;50;schoolslag;mannen</v>
      </c>
      <c r="D574" s="119" t="str">
        <f t="shared" si="34"/>
        <v>korte baan;50;schoolslag;mannen0,000394560185185185</v>
      </c>
      <c r="E574" s="119" t="str">
        <f t="shared" si="35"/>
        <v>korte baan;50;schoolslag;mannen;oud0,000394560185185185</v>
      </c>
      <c r="F574" s="36" t="s">
        <v>475</v>
      </c>
      <c r="G574" s="57" t="s">
        <v>57</v>
      </c>
      <c r="H574" s="57">
        <v>50</v>
      </c>
      <c r="I574" s="36" t="s">
        <v>14</v>
      </c>
      <c r="J574" s="57" t="s">
        <v>450</v>
      </c>
      <c r="K574" s="57">
        <v>2003</v>
      </c>
      <c r="L574" s="114" t="s">
        <v>52</v>
      </c>
      <c r="M574" s="109">
        <v>3.9456018518518524E-4</v>
      </c>
      <c r="N574" s="43" t="s">
        <v>469</v>
      </c>
      <c r="O574" s="113">
        <v>44094</v>
      </c>
      <c r="P574" s="43" t="s">
        <v>476</v>
      </c>
      <c r="Q574" s="57" t="s">
        <v>53</v>
      </c>
    </row>
    <row r="575" spans="1:17" hidden="1" x14ac:dyDescent="0.55000000000000004">
      <c r="A575" s="117" t="e">
        <f>VLOOKUP(B575,verwijzingen!$A$5:$B$152,2,FALSE)&amp;L575</f>
        <v>#N/A</v>
      </c>
      <c r="B575" s="119" t="str">
        <f t="shared" si="36"/>
        <v>korte baan;50;rugslag;vrouwen;oud</v>
      </c>
      <c r="C575" s="119" t="str">
        <f t="shared" si="37"/>
        <v>korte baan;50;rugslag;vrouwen</v>
      </c>
      <c r="D575" s="119" t="str">
        <f t="shared" si="34"/>
        <v>korte baan;50;rugslag;vrouwen0,000445601851851852</v>
      </c>
      <c r="E575" s="119" t="str">
        <f t="shared" si="35"/>
        <v>korte baan;50;rugslag;vrouwen;oud0,000445601851851852</v>
      </c>
      <c r="F575" s="36" t="s">
        <v>475</v>
      </c>
      <c r="G575" s="57" t="s">
        <v>57</v>
      </c>
      <c r="H575" s="57">
        <v>50</v>
      </c>
      <c r="I575" s="36" t="s">
        <v>13</v>
      </c>
      <c r="J575" s="57" t="s">
        <v>451</v>
      </c>
      <c r="K575" s="57">
        <v>2002</v>
      </c>
      <c r="L575" s="114" t="s">
        <v>251</v>
      </c>
      <c r="M575" s="109">
        <v>4.4560185185185192E-4</v>
      </c>
      <c r="N575" s="43" t="s">
        <v>24</v>
      </c>
      <c r="O575" s="113">
        <v>44094</v>
      </c>
      <c r="P575" s="43" t="s">
        <v>476</v>
      </c>
      <c r="Q575" s="57" t="s">
        <v>53</v>
      </c>
    </row>
    <row r="576" spans="1:17" x14ac:dyDescent="0.55000000000000004">
      <c r="A576" s="117" t="str">
        <f>VLOOKUP(B576,verwijzingen!$A$5:$B$152,2,FALSE)&amp;L576</f>
        <v>kbhru257 jaar</v>
      </c>
      <c r="B576" s="119" t="str">
        <f t="shared" si="36"/>
        <v>korte baan;25;rugslag;mannen;record</v>
      </c>
      <c r="C576" s="119" t="str">
        <f t="shared" si="37"/>
        <v>korte baan;25;rugslag;mannen</v>
      </c>
      <c r="D576" s="119" t="str">
        <f t="shared" si="34"/>
        <v>korte baan;25;rugslag;mannen0,000387847222222222</v>
      </c>
      <c r="E576" s="119" t="str">
        <f t="shared" si="35"/>
        <v>korte baan;25;rugslag;mannen;record0,000387847222222222</v>
      </c>
      <c r="F576" s="36" t="s">
        <v>475</v>
      </c>
      <c r="G576" s="57" t="s">
        <v>57</v>
      </c>
      <c r="H576" s="57">
        <v>25</v>
      </c>
      <c r="I576" s="36" t="s">
        <v>13</v>
      </c>
      <c r="J576" s="57" t="s">
        <v>450</v>
      </c>
      <c r="K576" s="57">
        <v>2013</v>
      </c>
      <c r="L576" s="114" t="s">
        <v>42</v>
      </c>
      <c r="M576" s="109">
        <v>3.8784722222222221E-4</v>
      </c>
      <c r="N576" s="43" t="s">
        <v>471</v>
      </c>
      <c r="O576" s="113">
        <v>44101</v>
      </c>
      <c r="P576" s="43" t="s">
        <v>476</v>
      </c>
      <c r="Q576" s="57" t="s">
        <v>38</v>
      </c>
    </row>
    <row r="577" spans="1:17" hidden="1" x14ac:dyDescent="0.55000000000000004">
      <c r="A577" s="117" t="e">
        <f>VLOOKUP(B577,verwijzingen!$A$5:$B$152,2,FALSE)&amp;L577</f>
        <v>#N/A</v>
      </c>
      <c r="B577" s="119" t="str">
        <f t="shared" si="36"/>
        <v>korte baan;50;rugslag;mannen;oud</v>
      </c>
      <c r="C577" s="119" t="str">
        <f t="shared" si="37"/>
        <v>korte baan;50;rugslag;mannen</v>
      </c>
      <c r="D577" s="119" t="str">
        <f t="shared" si="34"/>
        <v>korte baan;50;rugslag;mannen0,000532175925925926</v>
      </c>
      <c r="E577" s="119" t="str">
        <f t="shared" si="35"/>
        <v>korte baan;50;rugslag;mannen;oud0,000532175925925926</v>
      </c>
      <c r="F577" s="36" t="s">
        <v>475</v>
      </c>
      <c r="G577" s="57" t="s">
        <v>57</v>
      </c>
      <c r="H577" s="57">
        <v>50</v>
      </c>
      <c r="I577" s="36" t="s">
        <v>13</v>
      </c>
      <c r="J577" s="57" t="s">
        <v>450</v>
      </c>
      <c r="K577" s="57">
        <v>2009</v>
      </c>
      <c r="L577" s="114" t="s">
        <v>46</v>
      </c>
      <c r="M577" s="109">
        <v>5.3217592592592585E-4</v>
      </c>
      <c r="N577" s="43" t="s">
        <v>459</v>
      </c>
      <c r="O577" s="113">
        <v>44101</v>
      </c>
      <c r="P577" s="43" t="s">
        <v>476</v>
      </c>
      <c r="Q577" s="57" t="s">
        <v>53</v>
      </c>
    </row>
    <row r="578" spans="1:17" x14ac:dyDescent="0.55000000000000004">
      <c r="A578" s="117" t="str">
        <f>VLOOKUP(B578,verwijzingen!$A$5:$B$152,2,FALSE)&amp;L578</f>
        <v>kbdru256 jaar</v>
      </c>
      <c r="B578" s="119" t="str">
        <f t="shared" si="36"/>
        <v>korte baan;25;rugslag;vrouwen;record</v>
      </c>
      <c r="C578" s="119" t="str">
        <f t="shared" si="37"/>
        <v>korte baan;25;rugslag;vrouwen</v>
      </c>
      <c r="D578" s="119" t="str">
        <f t="shared" si="34"/>
        <v>korte baan;25;rugslag;vrouwen0,000463657407407407</v>
      </c>
      <c r="E578" s="119" t="str">
        <f t="shared" si="35"/>
        <v>korte baan;25;rugslag;vrouwen;record0,000463657407407407</v>
      </c>
      <c r="F578" s="36" t="s">
        <v>475</v>
      </c>
      <c r="G578" s="57" t="s">
        <v>57</v>
      </c>
      <c r="H578" s="57">
        <v>25</v>
      </c>
      <c r="I578" s="36" t="s">
        <v>13</v>
      </c>
      <c r="J578" s="57" t="s">
        <v>451</v>
      </c>
      <c r="K578" s="57">
        <v>2014</v>
      </c>
      <c r="L578" s="114" t="s">
        <v>41</v>
      </c>
      <c r="M578" s="109">
        <v>4.6365740740740748E-4</v>
      </c>
      <c r="N578" s="43" t="s">
        <v>461</v>
      </c>
      <c r="O578" s="113">
        <v>44101</v>
      </c>
      <c r="P578" s="43" t="s">
        <v>476</v>
      </c>
      <c r="Q578" s="57" t="s">
        <v>38</v>
      </c>
    </row>
    <row r="579" spans="1:17" hidden="1" x14ac:dyDescent="0.55000000000000004">
      <c r="A579" s="117" t="e">
        <f>VLOOKUP(B579,verwijzingen!$A$5:$B$152,2,FALSE)&amp;L579</f>
        <v>#N/A</v>
      </c>
      <c r="B579" s="119" t="str">
        <f t="shared" si="36"/>
        <v>korte baan;50;vrije slag;vrouwen;oud</v>
      </c>
      <c r="C579" s="119" t="str">
        <f t="shared" si="37"/>
        <v>korte baan;50;vrije slag;vrouwen</v>
      </c>
      <c r="D579" s="119" t="str">
        <f t="shared" si="34"/>
        <v>korte baan;50;vrije slag;vrouwen0,000510416666666667</v>
      </c>
      <c r="E579" s="119" t="str">
        <f t="shared" si="35"/>
        <v>korte baan;50;vrije slag;vrouwen;oud0,000510416666666667</v>
      </c>
      <c r="F579" s="36" t="s">
        <v>475</v>
      </c>
      <c r="G579" s="57" t="s">
        <v>57</v>
      </c>
      <c r="H579" s="57">
        <v>50</v>
      </c>
      <c r="I579" s="36" t="s">
        <v>12</v>
      </c>
      <c r="J579" s="57" t="s">
        <v>451</v>
      </c>
      <c r="K579" s="57">
        <v>2011</v>
      </c>
      <c r="L579" s="114" t="s">
        <v>44</v>
      </c>
      <c r="M579" s="109">
        <v>5.1041666666666672E-4</v>
      </c>
      <c r="N579" s="43" t="s">
        <v>468</v>
      </c>
      <c r="O579" s="113">
        <v>44101</v>
      </c>
      <c r="P579" s="43" t="s">
        <v>476</v>
      </c>
      <c r="Q579" s="57" t="s">
        <v>53</v>
      </c>
    </row>
    <row r="580" spans="1:17" hidden="1" x14ac:dyDescent="0.55000000000000004">
      <c r="A580" s="117" t="e">
        <f>VLOOKUP(B580,verwijzingen!$A$5:$B$152,2,FALSE)&amp;L580</f>
        <v>#N/A</v>
      </c>
      <c r="B580" s="119" t="str">
        <f t="shared" si="36"/>
        <v>korte baan;100;vrije slag;vrouwen;oud</v>
      </c>
      <c r="C580" s="119" t="str">
        <f t="shared" si="37"/>
        <v>korte baan;100;vrije slag;vrouwen</v>
      </c>
      <c r="D580" s="119" t="str">
        <f t="shared" si="34"/>
        <v>korte baan;100;vrije slag;vrouwen0,00107719907407407</v>
      </c>
      <c r="E580" s="119" t="str">
        <f t="shared" si="35"/>
        <v>korte baan;100;vrije slag;vrouwen;oud0,00107719907407407</v>
      </c>
      <c r="F580" s="36" t="s">
        <v>475</v>
      </c>
      <c r="G580" s="57" t="s">
        <v>57</v>
      </c>
      <c r="H580" s="57">
        <v>100</v>
      </c>
      <c r="I580" s="36" t="s">
        <v>12</v>
      </c>
      <c r="J580" s="57" t="s">
        <v>451</v>
      </c>
      <c r="K580" s="57">
        <v>2011</v>
      </c>
      <c r="L580" s="114" t="s">
        <v>44</v>
      </c>
      <c r="M580" s="109">
        <v>1.077199074074074E-3</v>
      </c>
      <c r="N580" s="43" t="s">
        <v>468</v>
      </c>
      <c r="O580" s="113">
        <v>44101</v>
      </c>
      <c r="P580" s="43" t="s">
        <v>476</v>
      </c>
      <c r="Q580" s="57" t="s">
        <v>53</v>
      </c>
    </row>
    <row r="581" spans="1:17" hidden="1" x14ac:dyDescent="0.55000000000000004">
      <c r="A581" s="117" t="e">
        <f>VLOOKUP(B581,verwijzingen!$A$5:$B$152,2,FALSE)&amp;L581</f>
        <v>#N/A</v>
      </c>
      <c r="B581" s="119" t="str">
        <f t="shared" si="36"/>
        <v>korte baan;50;schoolslag;vrouwen;oud</v>
      </c>
      <c r="C581" s="119" t="str">
        <f t="shared" si="37"/>
        <v>korte baan;50;schoolslag;vrouwen</v>
      </c>
      <c r="D581" s="119" t="str">
        <f t="shared" si="34"/>
        <v>korte baan;50;schoolslag;vrouwen0,000648958333333333</v>
      </c>
      <c r="E581" s="119" t="str">
        <f t="shared" si="35"/>
        <v>korte baan;50;schoolslag;vrouwen;oud0,000648958333333333</v>
      </c>
      <c r="F581" s="36" t="s">
        <v>475</v>
      </c>
      <c r="G581" s="57" t="s">
        <v>57</v>
      </c>
      <c r="H581" s="57">
        <v>50</v>
      </c>
      <c r="I581" s="36" t="s">
        <v>14</v>
      </c>
      <c r="J581" s="57" t="s">
        <v>451</v>
      </c>
      <c r="K581" s="57">
        <v>2011</v>
      </c>
      <c r="L581" s="114" t="s">
        <v>44</v>
      </c>
      <c r="M581" s="109">
        <v>6.4895833333333331E-4</v>
      </c>
      <c r="N581" s="43" t="s">
        <v>468</v>
      </c>
      <c r="O581" s="113">
        <v>44101</v>
      </c>
      <c r="P581" s="43" t="s">
        <v>476</v>
      </c>
      <c r="Q581" s="57" t="s">
        <v>53</v>
      </c>
    </row>
    <row r="582" spans="1:17" x14ac:dyDescent="0.55000000000000004">
      <c r="A582" s="117" t="str">
        <f>VLOOKUP(B582,verwijzingen!$A$5:$B$152,2,FALSE)&amp;L582</f>
        <v>kbdru257 jaar</v>
      </c>
      <c r="B582" s="119" t="str">
        <f t="shared" si="36"/>
        <v>korte baan;25;rugslag;vrouwen;record</v>
      </c>
      <c r="C582" s="119" t="str">
        <f t="shared" si="37"/>
        <v>korte baan;25;rugslag;vrouwen</v>
      </c>
      <c r="D582" s="119" t="str">
        <f t="shared" si="34"/>
        <v>korte baan;25;rugslag;vrouwen0,000332291666666667</v>
      </c>
      <c r="E582" s="119" t="str">
        <f t="shared" si="35"/>
        <v>korte baan;25;rugslag;vrouwen;record0,000332291666666667</v>
      </c>
      <c r="F582" s="36" t="s">
        <v>475</v>
      </c>
      <c r="G582" s="57" t="s">
        <v>57</v>
      </c>
      <c r="H582" s="57">
        <v>25</v>
      </c>
      <c r="I582" s="36" t="s">
        <v>13</v>
      </c>
      <c r="J582" s="57" t="s">
        <v>451</v>
      </c>
      <c r="K582" s="57">
        <v>2013</v>
      </c>
      <c r="L582" s="114" t="s">
        <v>42</v>
      </c>
      <c r="M582" s="109">
        <v>3.3229166666666672E-4</v>
      </c>
      <c r="N582" s="43" t="s">
        <v>460</v>
      </c>
      <c r="O582" s="113">
        <v>44101</v>
      </c>
      <c r="P582" s="43" t="s">
        <v>476</v>
      </c>
      <c r="Q582" s="57" t="s">
        <v>38</v>
      </c>
    </row>
    <row r="583" spans="1:17" x14ac:dyDescent="0.55000000000000004">
      <c r="A583" s="117" t="str">
        <f>VLOOKUP(B583,verwijzingen!$A$5:$B$152,2,FALSE)&amp;L583</f>
        <v>kbhsc257 jaar</v>
      </c>
      <c r="B583" s="119" t="str">
        <f t="shared" si="36"/>
        <v>korte baan;25;schoolslag;mannen;record</v>
      </c>
      <c r="C583" s="119" t="str">
        <f t="shared" si="37"/>
        <v>korte baan;25;schoolslag;mannen</v>
      </c>
      <c r="D583" s="119" t="str">
        <f t="shared" si="34"/>
        <v>korte baan;25;schoolslag;mannen0,00041099537037037</v>
      </c>
      <c r="E583" s="119" t="str">
        <f t="shared" si="35"/>
        <v>korte baan;25;schoolslag;mannen;record0,00041099537037037</v>
      </c>
      <c r="F583" s="36" t="s">
        <v>475</v>
      </c>
      <c r="G583" s="57" t="s">
        <v>57</v>
      </c>
      <c r="H583" s="57">
        <v>25</v>
      </c>
      <c r="I583" s="36" t="s">
        <v>14</v>
      </c>
      <c r="J583" s="57" t="s">
        <v>450</v>
      </c>
      <c r="K583" s="57">
        <v>2013</v>
      </c>
      <c r="L583" s="114" t="s">
        <v>42</v>
      </c>
      <c r="M583" s="109">
        <v>4.1099537037037038E-4</v>
      </c>
      <c r="N583" s="43" t="s">
        <v>471</v>
      </c>
      <c r="O583" s="113">
        <v>44101</v>
      </c>
      <c r="P583" s="43" t="s">
        <v>476</v>
      </c>
      <c r="Q583" s="57" t="s">
        <v>38</v>
      </c>
    </row>
    <row r="584" spans="1:17" hidden="1" x14ac:dyDescent="0.55000000000000004">
      <c r="A584" s="117" t="e">
        <f>VLOOKUP(B584,verwijzingen!$A$5:$B$152,2,FALSE)&amp;L584</f>
        <v>#N/A</v>
      </c>
      <c r="B584" s="119" t="str">
        <f t="shared" si="36"/>
        <v>korte baan;100;rugslag;mannen;oud</v>
      </c>
      <c r="C584" s="119" t="str">
        <f t="shared" si="37"/>
        <v>korte baan;100;rugslag;mannen</v>
      </c>
      <c r="D584" s="119" t="str">
        <f t="shared" si="34"/>
        <v>korte baan;100;rugslag;mannen0,00115925925925926</v>
      </c>
      <c r="E584" s="119" t="str">
        <f t="shared" si="35"/>
        <v>korte baan;100;rugslag;mannen;oud0,00115925925925926</v>
      </c>
      <c r="F584" s="36" t="s">
        <v>475</v>
      </c>
      <c r="G584" s="57" t="s">
        <v>57</v>
      </c>
      <c r="H584" s="57">
        <v>100</v>
      </c>
      <c r="I584" s="36" t="s">
        <v>13</v>
      </c>
      <c r="J584" s="57" t="s">
        <v>450</v>
      </c>
      <c r="K584" s="57">
        <v>2009</v>
      </c>
      <c r="L584" s="114" t="s">
        <v>46</v>
      </c>
      <c r="M584" s="109">
        <v>1.1592592592592594E-3</v>
      </c>
      <c r="N584" s="43" t="s">
        <v>459</v>
      </c>
      <c r="O584" s="113">
        <v>44101</v>
      </c>
      <c r="P584" s="43" t="s">
        <v>476</v>
      </c>
      <c r="Q584" s="57" t="s">
        <v>53</v>
      </c>
    </row>
    <row r="585" spans="1:17" x14ac:dyDescent="0.55000000000000004">
      <c r="A585" s="117" t="str">
        <f>VLOOKUP(B585,verwijzingen!$A$5:$B$152,2,FALSE)&amp;L585</f>
        <v>kbdsc256 jaar</v>
      </c>
      <c r="B585" s="119" t="str">
        <f t="shared" si="36"/>
        <v>korte baan;25;schoolslag;vrouwen;record</v>
      </c>
      <c r="C585" s="119" t="str">
        <f t="shared" si="37"/>
        <v>korte baan;25;schoolslag;vrouwen</v>
      </c>
      <c r="D585" s="119" t="str">
        <f t="shared" si="34"/>
        <v>korte baan;25;schoolslag;vrouwen0,000407407407407407</v>
      </c>
      <c r="E585" s="119" t="str">
        <f t="shared" si="35"/>
        <v>korte baan;25;schoolslag;vrouwen;record0,000407407407407407</v>
      </c>
      <c r="F585" s="36" t="s">
        <v>475</v>
      </c>
      <c r="G585" s="57" t="s">
        <v>57</v>
      </c>
      <c r="H585" s="57">
        <v>25</v>
      </c>
      <c r="I585" s="36" t="s">
        <v>14</v>
      </c>
      <c r="J585" s="57" t="s">
        <v>451</v>
      </c>
      <c r="K585" s="57">
        <v>2014</v>
      </c>
      <c r="L585" s="114" t="s">
        <v>41</v>
      </c>
      <c r="M585" s="109">
        <v>4.0740740740740738E-4</v>
      </c>
      <c r="N585" s="43" t="s">
        <v>461</v>
      </c>
      <c r="O585" s="113">
        <v>44101</v>
      </c>
      <c r="P585" s="43" t="s">
        <v>476</v>
      </c>
      <c r="Q585" s="57" t="s">
        <v>38</v>
      </c>
    </row>
    <row r="586" spans="1:17" hidden="1" x14ac:dyDescent="0.55000000000000004">
      <c r="A586" s="117" t="e">
        <f>VLOOKUP(B586,verwijzingen!$A$5:$B$152,2,FALSE)&amp;L586</f>
        <v>#N/A</v>
      </c>
      <c r="B586" s="119" t="str">
        <f t="shared" si="36"/>
        <v>korte baan;100;schoolslag;vrouwen;oud</v>
      </c>
      <c r="C586" s="119" t="str">
        <f t="shared" si="37"/>
        <v>korte baan;100;schoolslag;vrouwen</v>
      </c>
      <c r="D586" s="119" t="str">
        <f t="shared" si="34"/>
        <v>korte baan;100;schoolslag;vrouwen0,00134652777777778</v>
      </c>
      <c r="E586" s="119" t="str">
        <f t="shared" si="35"/>
        <v>korte baan;100;schoolslag;vrouwen;oud0,00134652777777778</v>
      </c>
      <c r="F586" s="36" t="s">
        <v>475</v>
      </c>
      <c r="G586" s="57" t="s">
        <v>57</v>
      </c>
      <c r="H586" s="57">
        <v>100</v>
      </c>
      <c r="I586" s="36" t="s">
        <v>14</v>
      </c>
      <c r="J586" s="57" t="s">
        <v>451</v>
      </c>
      <c r="K586" s="57">
        <v>2011</v>
      </c>
      <c r="L586" s="114" t="s">
        <v>44</v>
      </c>
      <c r="M586" s="109">
        <v>1.3465277777777779E-3</v>
      </c>
      <c r="N586" s="43" t="s">
        <v>468</v>
      </c>
      <c r="O586" s="113">
        <v>44101</v>
      </c>
      <c r="P586" s="43" t="s">
        <v>476</v>
      </c>
      <c r="Q586" s="57" t="s">
        <v>53</v>
      </c>
    </row>
    <row r="587" spans="1:17" hidden="1" x14ac:dyDescent="0.55000000000000004">
      <c r="A587" s="117" t="e">
        <f>VLOOKUP(B587,verwijzingen!$A$5:$B$152,2,FALSE)&amp;L587</f>
        <v>#N/A</v>
      </c>
      <c r="B587" s="119" t="str">
        <f t="shared" si="36"/>
        <v>korte baan;100;wisselslag;vrouwen;oud</v>
      </c>
      <c r="C587" s="119" t="str">
        <f t="shared" si="37"/>
        <v>korte baan;100;wisselslag;vrouwen</v>
      </c>
      <c r="D587" s="119" t="str">
        <f t="shared" si="34"/>
        <v>korte baan;100;wisselslag;vrouwen0,00121493055555556</v>
      </c>
      <c r="E587" s="119" t="str">
        <f t="shared" si="35"/>
        <v>korte baan;100;wisselslag;vrouwen;oud0,00121493055555556</v>
      </c>
      <c r="F587" s="36" t="s">
        <v>475</v>
      </c>
      <c r="G587" s="57" t="s">
        <v>57</v>
      </c>
      <c r="H587" s="57">
        <v>100</v>
      </c>
      <c r="I587" s="36" t="s">
        <v>17</v>
      </c>
      <c r="J587" s="57" t="s">
        <v>451</v>
      </c>
      <c r="K587" s="57">
        <v>2011</v>
      </c>
      <c r="L587" s="114" t="s">
        <v>44</v>
      </c>
      <c r="M587" s="109">
        <v>1.2149305555555555E-3</v>
      </c>
      <c r="N587" s="43" t="s">
        <v>468</v>
      </c>
      <c r="O587" s="113">
        <v>44101</v>
      </c>
      <c r="P587" s="43" t="s">
        <v>476</v>
      </c>
      <c r="Q587" s="57" t="s">
        <v>53</v>
      </c>
    </row>
    <row r="588" spans="1:17" hidden="1" x14ac:dyDescent="0.55000000000000004">
      <c r="A588" s="117" t="e">
        <f>VLOOKUP(B588,verwijzingen!$A$5:$B$152,2,FALSE)&amp;L588</f>
        <v>#N/A</v>
      </c>
      <c r="B588" s="119" t="str">
        <f t="shared" si="36"/>
        <v>korte baan;25;schoolslag;vrouwen;oud</v>
      </c>
      <c r="C588" s="119" t="str">
        <f t="shared" si="37"/>
        <v>korte baan;25;schoolslag;vrouwen</v>
      </c>
      <c r="D588" s="119" t="str">
        <f t="shared" si="34"/>
        <v>korte baan;25;schoolslag;vrouwen0,000494097222222222</v>
      </c>
      <c r="E588" s="119" t="str">
        <f t="shared" si="35"/>
        <v>korte baan;25;schoolslag;vrouwen;oud0,000494097222222222</v>
      </c>
      <c r="F588" s="36" t="s">
        <v>475</v>
      </c>
      <c r="G588" s="57" t="s">
        <v>57</v>
      </c>
      <c r="H588" s="57">
        <v>25</v>
      </c>
      <c r="I588" s="36" t="s">
        <v>14</v>
      </c>
      <c r="J588" s="57" t="s">
        <v>451</v>
      </c>
      <c r="K588" s="57">
        <v>2013</v>
      </c>
      <c r="L588" s="114" t="s">
        <v>42</v>
      </c>
      <c r="M588" s="109">
        <v>4.9409722222222216E-4</v>
      </c>
      <c r="N588" s="43" t="s">
        <v>460</v>
      </c>
      <c r="O588" s="113">
        <v>44101</v>
      </c>
      <c r="P588" s="43" t="s">
        <v>476</v>
      </c>
      <c r="Q588" s="57" t="s">
        <v>53</v>
      </c>
    </row>
    <row r="589" spans="1:17" x14ac:dyDescent="0.55000000000000004">
      <c r="A589" s="117" t="e">
        <f>VLOOKUP(B589,verwijzingen!$A$5:$B$152,2,FALSE)&amp;L589</f>
        <v>#N/A</v>
      </c>
      <c r="B589" s="119" t="str">
        <f t="shared" si="36"/>
        <v>korte baan;4x25;vrije slag;gemengd;record</v>
      </c>
      <c r="C589" s="119" t="str">
        <f t="shared" si="37"/>
        <v>korte baan;4x25;vrije slag;gemengd</v>
      </c>
      <c r="D589" s="119" t="str">
        <f t="shared" si="34"/>
        <v>korte baan;4x25;vrije slag;gemengd0,00175868055555556</v>
      </c>
      <c r="E589" s="119" t="str">
        <f t="shared" si="35"/>
        <v>korte baan;4x25;vrije slag;gemengd;record0,00175868055555556</v>
      </c>
      <c r="F589" s="36" t="s">
        <v>475</v>
      </c>
      <c r="G589" s="57" t="s">
        <v>57</v>
      </c>
      <c r="H589" s="57" t="s">
        <v>479</v>
      </c>
      <c r="I589" s="36" t="s">
        <v>12</v>
      </c>
      <c r="J589" s="57" t="s">
        <v>490</v>
      </c>
      <c r="K589" s="57">
        <v>2000</v>
      </c>
      <c r="L589" s="114" t="s">
        <v>251</v>
      </c>
      <c r="M589" s="109">
        <v>1.7586805555555552E-3</v>
      </c>
      <c r="N589" s="43" t="s">
        <v>491</v>
      </c>
      <c r="O589" s="113">
        <v>44101</v>
      </c>
      <c r="P589" s="43" t="s">
        <v>476</v>
      </c>
      <c r="Q589" s="57" t="s">
        <v>38</v>
      </c>
    </row>
    <row r="590" spans="1:17" x14ac:dyDescent="0.55000000000000004">
      <c r="A590" s="117" t="str">
        <f>VLOOKUP(B590,verwijzingen!$A$5:$B$152,2,FALSE)&amp;L590</f>
        <v>kbhvr507 jaar</v>
      </c>
      <c r="B590" s="119" t="str">
        <f t="shared" si="36"/>
        <v>korte baan;50;vrije slag;mannen;record</v>
      </c>
      <c r="C590" s="119" t="str">
        <f t="shared" si="37"/>
        <v>korte baan;50;vrije slag;mannen</v>
      </c>
      <c r="D590" s="119" t="str">
        <f t="shared" si="34"/>
        <v>korte baan;50;vrije slag;mannen0,000996064814814815</v>
      </c>
      <c r="E590" s="119" t="str">
        <f t="shared" si="35"/>
        <v>korte baan;50;vrije slag;mannen;record0,000996064814814815</v>
      </c>
      <c r="F590" s="36" t="s">
        <v>475</v>
      </c>
      <c r="G590" s="57" t="s">
        <v>57</v>
      </c>
      <c r="H590" s="57">
        <v>50</v>
      </c>
      <c r="I590" s="36" t="s">
        <v>12</v>
      </c>
      <c r="J590" s="57" t="s">
        <v>450</v>
      </c>
      <c r="K590" s="57">
        <v>2013</v>
      </c>
      <c r="L590" s="114" t="s">
        <v>42</v>
      </c>
      <c r="M590" s="109">
        <v>9.9606481481481486E-4</v>
      </c>
      <c r="N590" s="43" t="s">
        <v>462</v>
      </c>
      <c r="O590" s="113">
        <v>44108</v>
      </c>
      <c r="P590" s="164" t="s">
        <v>349</v>
      </c>
      <c r="Q590" s="57" t="s">
        <v>38</v>
      </c>
    </row>
    <row r="591" spans="1:17" hidden="1" x14ac:dyDescent="0.55000000000000004">
      <c r="A591" s="117" t="e">
        <f>VLOOKUP(B591,verwijzingen!$A$5:$B$152,2,FALSE)&amp;L591</f>
        <v>#N/A</v>
      </c>
      <c r="B591" s="119" t="str">
        <f t="shared" si="36"/>
        <v>korte baan;50;vrije slag;vrouwen;oud</v>
      </c>
      <c r="C591" s="119" t="str">
        <f t="shared" si="37"/>
        <v>korte baan;50;vrije slag;vrouwen</v>
      </c>
      <c r="D591" s="119" t="str">
        <f t="shared" si="34"/>
        <v>korte baan;50;vrije slag;vrouwen0,000962615740740741</v>
      </c>
      <c r="E591" s="119" t="str">
        <f t="shared" si="35"/>
        <v>korte baan;50;vrije slag;vrouwen;oud0,000962615740740741</v>
      </c>
      <c r="F591" s="36" t="s">
        <v>475</v>
      </c>
      <c r="G591" s="57" t="s">
        <v>57</v>
      </c>
      <c r="H591" s="57">
        <v>50</v>
      </c>
      <c r="I591" s="36" t="s">
        <v>12</v>
      </c>
      <c r="J591" s="57" t="s">
        <v>451</v>
      </c>
      <c r="K591" s="57">
        <v>2013</v>
      </c>
      <c r="L591" s="114" t="s">
        <v>42</v>
      </c>
      <c r="M591" s="109">
        <v>9.6261574074074088E-4</v>
      </c>
      <c r="N591" s="43" t="s">
        <v>460</v>
      </c>
      <c r="O591" s="113">
        <v>44108</v>
      </c>
      <c r="P591" s="164" t="s">
        <v>349</v>
      </c>
      <c r="Q591" s="57" t="s">
        <v>53</v>
      </c>
    </row>
    <row r="592" spans="1:17" x14ac:dyDescent="0.55000000000000004">
      <c r="A592" s="117" t="str">
        <f>VLOOKUP(B592,verwijzingen!$A$5:$B$152,2,FALSE)&amp;L592</f>
        <v>kbdsc257 jaar</v>
      </c>
      <c r="B592" s="119" t="str">
        <f t="shared" si="36"/>
        <v>korte baan;25;schoolslag;vrouwen;record</v>
      </c>
      <c r="C592" s="119" t="str">
        <f t="shared" si="37"/>
        <v>korte baan;25;schoolslag;vrouwen</v>
      </c>
      <c r="D592" s="119" t="str">
        <f t="shared" si="34"/>
        <v>korte baan;25;schoolslag;vrouwen0,000396180555555555</v>
      </c>
      <c r="E592" s="119" t="str">
        <f t="shared" si="35"/>
        <v>korte baan;25;schoolslag;vrouwen;record0,000396180555555555</v>
      </c>
      <c r="F592" s="36" t="s">
        <v>475</v>
      </c>
      <c r="G592" s="57" t="s">
        <v>57</v>
      </c>
      <c r="H592" s="57">
        <v>25</v>
      </c>
      <c r="I592" s="36" t="s">
        <v>14</v>
      </c>
      <c r="J592" s="57" t="s">
        <v>451</v>
      </c>
      <c r="K592" s="57">
        <v>2013</v>
      </c>
      <c r="L592" s="114" t="s">
        <v>42</v>
      </c>
      <c r="M592" s="109">
        <v>3.9618055555555549E-4</v>
      </c>
      <c r="N592" s="43" t="s">
        <v>460</v>
      </c>
      <c r="O592" s="113">
        <v>44108</v>
      </c>
      <c r="P592" s="164" t="s">
        <v>349</v>
      </c>
      <c r="Q592" s="57" t="s">
        <v>38</v>
      </c>
    </row>
    <row r="593" spans="1:17" x14ac:dyDescent="0.55000000000000004">
      <c r="A593" s="117" t="str">
        <f>VLOOKUP(B593,verwijzingen!$A$5:$B$152,2,FALSE)&amp;L593</f>
        <v>kbdru509 jaar</v>
      </c>
      <c r="B593" s="119" t="str">
        <f t="shared" si="36"/>
        <v>korte baan;50;rugslag;vrouwen;record</v>
      </c>
      <c r="C593" s="119" t="str">
        <f t="shared" si="37"/>
        <v>korte baan;50;rugslag;vrouwen</v>
      </c>
      <c r="D593" s="119" t="str">
        <f t="shared" ref="D593:D656" si="38">CONCATENATE(C593,M593)</f>
        <v>korte baan;50;rugslag;vrouwen0,000515162037037037</v>
      </c>
      <c r="E593" s="119" t="str">
        <f t="shared" ref="E593:E656" si="39">+B593&amp;M593</f>
        <v>korte baan;50;rugslag;vrouwen;record0,000515162037037037</v>
      </c>
      <c r="F593" s="36" t="s">
        <v>475</v>
      </c>
      <c r="G593" s="57" t="s">
        <v>57</v>
      </c>
      <c r="H593" s="57">
        <v>50</v>
      </c>
      <c r="I593" s="36" t="s">
        <v>13</v>
      </c>
      <c r="J593" s="57" t="s">
        <v>451</v>
      </c>
      <c r="K593" s="57">
        <v>2011</v>
      </c>
      <c r="L593" s="114" t="s">
        <v>44</v>
      </c>
      <c r="M593" s="109">
        <v>5.1516203703703706E-4</v>
      </c>
      <c r="N593" s="43" t="s">
        <v>468</v>
      </c>
      <c r="O593" s="113">
        <v>44108</v>
      </c>
      <c r="P593" s="164" t="s">
        <v>349</v>
      </c>
      <c r="Q593" s="57" t="s">
        <v>38</v>
      </c>
    </row>
    <row r="594" spans="1:17" hidden="1" x14ac:dyDescent="0.55000000000000004">
      <c r="A594" s="117" t="e">
        <f>VLOOKUP(B594,verwijzingen!$A$5:$B$152,2,FALSE)&amp;L594</f>
        <v>#N/A</v>
      </c>
      <c r="B594" s="119" t="str">
        <f t="shared" si="36"/>
        <v>korte baan;50;schoolslag;vrouwen;oud</v>
      </c>
      <c r="C594" s="119" t="str">
        <f t="shared" si="37"/>
        <v>korte baan;50;schoolslag;vrouwen</v>
      </c>
      <c r="D594" s="119" t="str">
        <f t="shared" si="38"/>
        <v>korte baan;50;schoolslag;vrouwen0,000634027777777778</v>
      </c>
      <c r="E594" s="119" t="str">
        <f t="shared" si="39"/>
        <v>korte baan;50;schoolslag;vrouwen;oud0,000634027777777778</v>
      </c>
      <c r="F594" s="36" t="s">
        <v>475</v>
      </c>
      <c r="G594" s="57" t="s">
        <v>57</v>
      </c>
      <c r="H594" s="57">
        <v>50</v>
      </c>
      <c r="I594" s="36" t="s">
        <v>14</v>
      </c>
      <c r="J594" s="57" t="s">
        <v>451</v>
      </c>
      <c r="K594" s="57">
        <v>2011</v>
      </c>
      <c r="L594" s="114" t="s">
        <v>44</v>
      </c>
      <c r="M594" s="109">
        <v>6.3402777777777774E-4</v>
      </c>
      <c r="N594" s="43" t="s">
        <v>468</v>
      </c>
      <c r="O594" s="113">
        <v>44108</v>
      </c>
      <c r="P594" s="164" t="s">
        <v>349</v>
      </c>
      <c r="Q594" s="57" t="s">
        <v>53</v>
      </c>
    </row>
    <row r="595" spans="1:17" x14ac:dyDescent="0.55000000000000004">
      <c r="A595" s="117" t="str">
        <f>VLOOKUP(B595,verwijzingen!$A$5:$B$152,2,FALSE)&amp;L595</f>
        <v>kbdsc1009 jaar</v>
      </c>
      <c r="B595" s="119" t="str">
        <f t="shared" si="36"/>
        <v>korte baan;100;schoolslag;vrouwen;record</v>
      </c>
      <c r="C595" s="119" t="str">
        <f t="shared" si="37"/>
        <v>korte baan;100;schoolslag;vrouwen</v>
      </c>
      <c r="D595" s="119" t="str">
        <f t="shared" si="38"/>
        <v>korte baan;100;schoolslag;vrouwen0,00133738425925926</v>
      </c>
      <c r="E595" s="119" t="str">
        <f t="shared" si="39"/>
        <v>korte baan;100;schoolslag;vrouwen;record0,00133738425925926</v>
      </c>
      <c r="F595" s="36" t="s">
        <v>475</v>
      </c>
      <c r="G595" s="57" t="s">
        <v>57</v>
      </c>
      <c r="H595" s="57">
        <v>100</v>
      </c>
      <c r="I595" s="36" t="s">
        <v>14</v>
      </c>
      <c r="J595" s="57" t="s">
        <v>451</v>
      </c>
      <c r="K595" s="57">
        <v>2011</v>
      </c>
      <c r="L595" s="114" t="s">
        <v>44</v>
      </c>
      <c r="M595" s="109">
        <v>1.3373842592592593E-3</v>
      </c>
      <c r="N595" s="43" t="s">
        <v>468</v>
      </c>
      <c r="O595" s="113">
        <v>44108</v>
      </c>
      <c r="P595" s="164" t="s">
        <v>349</v>
      </c>
      <c r="Q595" s="57" t="s">
        <v>38</v>
      </c>
    </row>
    <row r="596" spans="1:17" hidden="1" x14ac:dyDescent="0.55000000000000004">
      <c r="A596" s="117" t="e">
        <f>VLOOKUP(B596,verwijzingen!$A$5:$B$152,2,FALSE)&amp;L596</f>
        <v>#N/A</v>
      </c>
      <c r="B596" s="119" t="str">
        <f t="shared" si="36"/>
        <v>korte baan;50;rugslag;mannen;oud</v>
      </c>
      <c r="C596" s="119" t="str">
        <f t="shared" si="37"/>
        <v>korte baan;50;rugslag;mannen</v>
      </c>
      <c r="D596" s="119" t="str">
        <f t="shared" si="38"/>
        <v>korte baan;50;rugslag;mannen0,000662615740740741</v>
      </c>
      <c r="E596" s="119" t="str">
        <f t="shared" si="39"/>
        <v>korte baan;50;rugslag;mannen;oud0,000662615740740741</v>
      </c>
      <c r="F596" s="36" t="s">
        <v>475</v>
      </c>
      <c r="G596" s="57" t="s">
        <v>57</v>
      </c>
      <c r="H596" s="57">
        <v>50</v>
      </c>
      <c r="I596" s="36" t="s">
        <v>13</v>
      </c>
      <c r="J596" s="57" t="s">
        <v>450</v>
      </c>
      <c r="K596" s="57">
        <v>2011</v>
      </c>
      <c r="L596" s="114" t="s">
        <v>44</v>
      </c>
      <c r="M596" s="109">
        <v>6.6261574074074085E-4</v>
      </c>
      <c r="N596" s="43" t="s">
        <v>478</v>
      </c>
      <c r="O596" s="113">
        <v>44108</v>
      </c>
      <c r="P596" s="164" t="s">
        <v>349</v>
      </c>
      <c r="Q596" s="57" t="s">
        <v>53</v>
      </c>
    </row>
    <row r="597" spans="1:17" hidden="1" x14ac:dyDescent="0.55000000000000004">
      <c r="A597" s="117" t="e">
        <f>VLOOKUP(B597,verwijzingen!$A$5:$B$152,2,FALSE)&amp;L597</f>
        <v>#N/A</v>
      </c>
      <c r="B597" s="119" t="str">
        <f t="shared" si="36"/>
        <v>korte baan;50;schoolslag;mannen;oud</v>
      </c>
      <c r="C597" s="119" t="str">
        <f t="shared" si="37"/>
        <v>korte baan;50;schoolslag;mannen</v>
      </c>
      <c r="D597" s="119" t="str">
        <f t="shared" si="38"/>
        <v>korte baan;50;schoolslag;mannen0,000730787037037037</v>
      </c>
      <c r="E597" s="119" t="str">
        <f t="shared" si="39"/>
        <v>korte baan;50;schoolslag;mannen;oud0,000730787037037037</v>
      </c>
      <c r="F597" s="36" t="s">
        <v>475</v>
      </c>
      <c r="G597" s="57" t="s">
        <v>57</v>
      </c>
      <c r="H597" s="57">
        <v>50</v>
      </c>
      <c r="I597" s="36" t="s">
        <v>14</v>
      </c>
      <c r="J597" s="57" t="s">
        <v>450</v>
      </c>
      <c r="K597" s="57">
        <v>2011</v>
      </c>
      <c r="L597" s="114" t="s">
        <v>44</v>
      </c>
      <c r="M597" s="109">
        <v>7.3078703703703706E-4</v>
      </c>
      <c r="N597" s="43" t="s">
        <v>478</v>
      </c>
      <c r="O597" s="113">
        <v>44108</v>
      </c>
      <c r="P597" s="164" t="s">
        <v>349</v>
      </c>
      <c r="Q597" s="57" t="s">
        <v>53</v>
      </c>
    </row>
    <row r="598" spans="1:17" x14ac:dyDescent="0.55000000000000004">
      <c r="A598" s="117" t="str">
        <f>VLOOKUP(B598,verwijzingen!$A$5:$B$152,2,FALSE)&amp;L598</f>
        <v>kbhsc1009 jaar</v>
      </c>
      <c r="B598" s="119" t="str">
        <f t="shared" si="36"/>
        <v>korte baan;100;schoolslag;mannen;record</v>
      </c>
      <c r="C598" s="119" t="str">
        <f t="shared" si="37"/>
        <v>korte baan;100;schoolslag;mannen</v>
      </c>
      <c r="D598" s="119" t="str">
        <f t="shared" si="38"/>
        <v>korte baan;100;schoolslag;mannen0,00160208333333333</v>
      </c>
      <c r="E598" s="119" t="str">
        <f t="shared" si="39"/>
        <v>korte baan;100;schoolslag;mannen;record0,00160208333333333</v>
      </c>
      <c r="F598" s="36" t="s">
        <v>475</v>
      </c>
      <c r="G598" s="57" t="s">
        <v>57</v>
      </c>
      <c r="H598" s="57">
        <v>100</v>
      </c>
      <c r="I598" s="36" t="s">
        <v>14</v>
      </c>
      <c r="J598" s="57" t="s">
        <v>450</v>
      </c>
      <c r="K598" s="57">
        <v>2011</v>
      </c>
      <c r="L598" s="114" t="s">
        <v>44</v>
      </c>
      <c r="M598" s="109">
        <v>1.6020833333333332E-3</v>
      </c>
      <c r="N598" s="43" t="s">
        <v>478</v>
      </c>
      <c r="O598" s="113">
        <v>44108</v>
      </c>
      <c r="P598" s="164" t="s">
        <v>349</v>
      </c>
      <c r="Q598" s="57" t="s">
        <v>38</v>
      </c>
    </row>
    <row r="599" spans="1:17" hidden="1" x14ac:dyDescent="0.55000000000000004">
      <c r="A599" s="117" t="e">
        <f>VLOOKUP(B599,verwijzingen!$A$5:$B$152,2,FALSE)&amp;L599</f>
        <v>#N/A</v>
      </c>
      <c r="B599" s="119" t="str">
        <f t="shared" si="36"/>
        <v>korte baan;50;schoolslag;vrouwen;oud</v>
      </c>
      <c r="C599" s="119" t="str">
        <f t="shared" si="37"/>
        <v>korte baan;50;schoolslag;vrouwen</v>
      </c>
      <c r="D599" s="119" t="str">
        <f t="shared" si="38"/>
        <v>korte baan;50;schoolslag;vrouwen0,000666550925925926</v>
      </c>
      <c r="E599" s="119" t="str">
        <f t="shared" si="39"/>
        <v>korte baan;50;schoolslag;vrouwen;oud0,000666550925925926</v>
      </c>
      <c r="F599" s="36" t="s">
        <v>475</v>
      </c>
      <c r="G599" s="57" t="s">
        <v>57</v>
      </c>
      <c r="H599" s="57">
        <v>50</v>
      </c>
      <c r="I599" s="36" t="s">
        <v>14</v>
      </c>
      <c r="J599" s="57" t="s">
        <v>451</v>
      </c>
      <c r="K599" s="57">
        <v>2010</v>
      </c>
      <c r="L599" s="114" t="s">
        <v>45</v>
      </c>
      <c r="M599" s="109">
        <v>6.6655092592592601E-4</v>
      </c>
      <c r="N599" s="43" t="s">
        <v>463</v>
      </c>
      <c r="O599" s="113">
        <v>44108</v>
      </c>
      <c r="P599" s="164" t="s">
        <v>349</v>
      </c>
      <c r="Q599" s="57" t="s">
        <v>53</v>
      </c>
    </row>
    <row r="600" spans="1:17" hidden="1" x14ac:dyDescent="0.55000000000000004">
      <c r="A600" s="117" t="e">
        <f>VLOOKUP(B600,verwijzingen!$A$5:$B$152,2,FALSE)&amp;L600</f>
        <v>#N/A</v>
      </c>
      <c r="B600" s="119" t="str">
        <f t="shared" si="36"/>
        <v>korte baan;100;schoolslag;vrouwen;oud</v>
      </c>
      <c r="C600" s="119" t="str">
        <f t="shared" si="37"/>
        <v>korte baan;100;schoolslag;vrouwen</v>
      </c>
      <c r="D600" s="119" t="str">
        <f t="shared" si="38"/>
        <v>korte baan;100;schoolslag;vrouwen0,00138530092592593</v>
      </c>
      <c r="E600" s="119" t="str">
        <f t="shared" si="39"/>
        <v>korte baan;100;schoolslag;vrouwen;oud0,00138530092592593</v>
      </c>
      <c r="F600" s="36" t="s">
        <v>475</v>
      </c>
      <c r="G600" s="57" t="s">
        <v>57</v>
      </c>
      <c r="H600" s="57">
        <v>100</v>
      </c>
      <c r="I600" s="36" t="s">
        <v>14</v>
      </c>
      <c r="J600" s="57" t="s">
        <v>451</v>
      </c>
      <c r="K600" s="57">
        <v>2010</v>
      </c>
      <c r="L600" s="114" t="s">
        <v>45</v>
      </c>
      <c r="M600" s="109">
        <v>1.3853009259259259E-3</v>
      </c>
      <c r="N600" s="43" t="s">
        <v>463</v>
      </c>
      <c r="O600" s="113">
        <v>44108</v>
      </c>
      <c r="P600" s="164" t="s">
        <v>349</v>
      </c>
      <c r="Q600" s="57" t="s">
        <v>53</v>
      </c>
    </row>
    <row r="601" spans="1:17" hidden="1" x14ac:dyDescent="0.55000000000000004">
      <c r="A601" s="117" t="e">
        <f>VLOOKUP(B601,verwijzingen!$A$5:$B$152,2,FALSE)&amp;L601</f>
        <v>#N/A</v>
      </c>
      <c r="B601" s="119" t="str">
        <f t="shared" si="36"/>
        <v>korte baan;50;schoolslag;mannen;oud</v>
      </c>
      <c r="C601" s="119" t="str">
        <f t="shared" si="37"/>
        <v>korte baan;50;schoolslag;mannen</v>
      </c>
      <c r="D601" s="119" t="str">
        <f t="shared" si="38"/>
        <v>korte baan;50;schoolslag;mannen0,000669444444444444</v>
      </c>
      <c r="E601" s="119" t="str">
        <f t="shared" si="39"/>
        <v>korte baan;50;schoolslag;mannen;oud0,000669444444444444</v>
      </c>
      <c r="F601" s="36" t="s">
        <v>475</v>
      </c>
      <c r="G601" s="57" t="s">
        <v>57</v>
      </c>
      <c r="H601" s="57">
        <v>50</v>
      </c>
      <c r="I601" s="36" t="s">
        <v>14</v>
      </c>
      <c r="J601" s="57" t="s">
        <v>450</v>
      </c>
      <c r="K601" s="57">
        <v>2009</v>
      </c>
      <c r="L601" s="114" t="s">
        <v>46</v>
      </c>
      <c r="M601" s="109">
        <v>6.6944444444444441E-4</v>
      </c>
      <c r="N601" s="43" t="s">
        <v>459</v>
      </c>
      <c r="O601" s="113">
        <v>44108</v>
      </c>
      <c r="P601" s="164" t="s">
        <v>349</v>
      </c>
      <c r="Q601" s="57" t="s">
        <v>53</v>
      </c>
    </row>
    <row r="602" spans="1:17" hidden="1" x14ac:dyDescent="0.55000000000000004">
      <c r="A602" s="117" t="e">
        <f>VLOOKUP(B602,verwijzingen!$A$5:$B$152,2,FALSE)&amp;L602</f>
        <v>#N/A</v>
      </c>
      <c r="B602" s="119" t="str">
        <f t="shared" si="36"/>
        <v>korte baan;100;schoolslag;mannen;oud</v>
      </c>
      <c r="C602" s="119" t="str">
        <f t="shared" si="37"/>
        <v>korte baan;100;schoolslag;mannen</v>
      </c>
      <c r="D602" s="119" t="str">
        <f t="shared" si="38"/>
        <v>korte baan;100;schoolslag;mannen0,00143136574074074</v>
      </c>
      <c r="E602" s="119" t="str">
        <f t="shared" si="39"/>
        <v>korte baan;100;schoolslag;mannen;oud0,00143136574074074</v>
      </c>
      <c r="F602" s="36" t="s">
        <v>475</v>
      </c>
      <c r="G602" s="57" t="s">
        <v>57</v>
      </c>
      <c r="H602" s="57">
        <v>100</v>
      </c>
      <c r="I602" s="36" t="s">
        <v>14</v>
      </c>
      <c r="J602" s="57" t="s">
        <v>450</v>
      </c>
      <c r="K602" s="57">
        <v>2009</v>
      </c>
      <c r="L602" s="114" t="s">
        <v>46</v>
      </c>
      <c r="M602" s="109">
        <v>1.4313657407407409E-3</v>
      </c>
      <c r="N602" s="43" t="s">
        <v>459</v>
      </c>
      <c r="O602" s="113">
        <v>44108</v>
      </c>
      <c r="P602" s="164" t="s">
        <v>349</v>
      </c>
      <c r="Q602" s="57" t="s">
        <v>53</v>
      </c>
    </row>
    <row r="603" spans="1:17" hidden="1" x14ac:dyDescent="0.55000000000000004">
      <c r="A603" s="117" t="e">
        <f>VLOOKUP(B603,verwijzingen!$A$5:$B$152,2,FALSE)&amp;L603</f>
        <v>#N/A</v>
      </c>
      <c r="B603" s="119" t="str">
        <f t="shared" si="36"/>
        <v>korte baan;50;rugslag;mannen;oud</v>
      </c>
      <c r="C603" s="119" t="str">
        <f t="shared" si="37"/>
        <v>korte baan;50;rugslag;mannen</v>
      </c>
      <c r="D603" s="119" t="str">
        <f t="shared" si="38"/>
        <v>korte baan;50;rugslag;mannen0,000420138888888889</v>
      </c>
      <c r="E603" s="119" t="str">
        <f t="shared" si="39"/>
        <v>korte baan;50;rugslag;mannen;oud0,000420138888888889</v>
      </c>
      <c r="F603" s="36" t="s">
        <v>475</v>
      </c>
      <c r="G603" s="57" t="s">
        <v>57</v>
      </c>
      <c r="H603" s="57">
        <v>50</v>
      </c>
      <c r="I603" s="36" t="s">
        <v>13</v>
      </c>
      <c r="J603" s="57" t="s">
        <v>450</v>
      </c>
      <c r="K603" s="57">
        <v>2008</v>
      </c>
      <c r="L603" s="114" t="s">
        <v>47</v>
      </c>
      <c r="M603" s="109">
        <v>4.2013888888888889E-4</v>
      </c>
      <c r="N603" s="43" t="s">
        <v>467</v>
      </c>
      <c r="O603" s="113">
        <v>44108</v>
      </c>
      <c r="P603" s="164" t="s">
        <v>349</v>
      </c>
      <c r="Q603" s="57" t="s">
        <v>53</v>
      </c>
    </row>
    <row r="604" spans="1:17" hidden="1" x14ac:dyDescent="0.55000000000000004">
      <c r="A604" s="117" t="e">
        <f>VLOOKUP(B604,verwijzingen!$A$5:$B$152,2,FALSE)&amp;L604</f>
        <v>#N/A</v>
      </c>
      <c r="B604" s="119" t="str">
        <f t="shared" si="36"/>
        <v>korte baan;100;rugslag;vrouwen;oud</v>
      </c>
      <c r="C604" s="119" t="str">
        <f t="shared" si="37"/>
        <v>korte baan;100;rugslag;vrouwen</v>
      </c>
      <c r="D604" s="119" t="str">
        <f t="shared" si="38"/>
        <v>korte baan;100;rugslag;vrouwen0,00089375</v>
      </c>
      <c r="E604" s="119" t="str">
        <f t="shared" si="39"/>
        <v>korte baan;100;rugslag;vrouwen;oud0,00089375</v>
      </c>
      <c r="F604" s="36" t="s">
        <v>475</v>
      </c>
      <c r="G604" s="57" t="s">
        <v>57</v>
      </c>
      <c r="H604" s="57">
        <v>100</v>
      </c>
      <c r="I604" s="36" t="s">
        <v>13</v>
      </c>
      <c r="J604" s="57" t="s">
        <v>451</v>
      </c>
      <c r="K604" s="57">
        <v>2002</v>
      </c>
      <c r="L604" s="114" t="s">
        <v>251</v>
      </c>
      <c r="M604" s="109">
        <v>8.9375000000000001E-4</v>
      </c>
      <c r="N604" s="43" t="s">
        <v>24</v>
      </c>
      <c r="O604" s="113">
        <v>44108</v>
      </c>
      <c r="P604" s="164" t="s">
        <v>349</v>
      </c>
      <c r="Q604" s="57" t="s">
        <v>53</v>
      </c>
    </row>
    <row r="605" spans="1:17" hidden="1" x14ac:dyDescent="0.55000000000000004">
      <c r="A605" s="117" t="e">
        <f>VLOOKUP(B605,verwijzingen!$A$5:$B$152,2,FALSE)&amp;L605</f>
        <v>#N/A</v>
      </c>
      <c r="B605" s="119" t="str">
        <f t="shared" si="36"/>
        <v>korte baan;4x100;vrije slag;vrouwen;oud</v>
      </c>
      <c r="C605" s="119" t="str">
        <f t="shared" si="37"/>
        <v>korte baan;4x100;vrije slag;vrouwen</v>
      </c>
      <c r="D605" s="119" t="str">
        <f t="shared" si="38"/>
        <v>korte baan;4x100;vrije slag;vrouwen0,00311365740740741</v>
      </c>
      <c r="E605" s="119" t="str">
        <f t="shared" si="39"/>
        <v>korte baan;4x100;vrije slag;vrouwen;oud0,00311365740740741</v>
      </c>
      <c r="F605" s="36" t="s">
        <v>475</v>
      </c>
      <c r="G605" s="57" t="s">
        <v>57</v>
      </c>
      <c r="H605" s="57" t="s">
        <v>351</v>
      </c>
      <c r="I605" s="36" t="s">
        <v>12</v>
      </c>
      <c r="J605" s="57" t="s">
        <v>451</v>
      </c>
      <c r="K605" s="57">
        <v>2000</v>
      </c>
      <c r="L605" s="114" t="s">
        <v>251</v>
      </c>
      <c r="M605" s="109">
        <v>3.113657407407407E-3</v>
      </c>
      <c r="N605" s="43" t="s">
        <v>353</v>
      </c>
      <c r="O605" s="113">
        <v>44108</v>
      </c>
      <c r="P605" s="164" t="s">
        <v>349</v>
      </c>
      <c r="Q605" s="57" t="s">
        <v>53</v>
      </c>
    </row>
    <row r="606" spans="1:17" x14ac:dyDescent="0.55000000000000004">
      <c r="A606" s="117" t="str">
        <f>VLOOKUP(B606,verwijzingen!$A$5:$B$152,2,FALSE)&amp;L606</f>
        <v>kbdvl5013 jaar</v>
      </c>
      <c r="B606" s="119" t="str">
        <f t="shared" si="36"/>
        <v>korte baan;50;vlinderslag;vrouwen;record</v>
      </c>
      <c r="C606" s="119" t="str">
        <f t="shared" si="37"/>
        <v>korte baan;50;vlinderslag;vrouwen</v>
      </c>
      <c r="D606" s="119" t="str">
        <f t="shared" si="38"/>
        <v>korte baan;50;vlinderslag;vrouwen0,00038125</v>
      </c>
      <c r="E606" s="119" t="str">
        <f t="shared" si="39"/>
        <v>korte baan;50;vlinderslag;vrouwen;record0,00038125</v>
      </c>
      <c r="F606" s="36" t="s">
        <v>475</v>
      </c>
      <c r="G606" s="57" t="s">
        <v>57</v>
      </c>
      <c r="H606" s="57">
        <v>50</v>
      </c>
      <c r="I606" s="36" t="s">
        <v>15</v>
      </c>
      <c r="J606" s="57" t="s">
        <v>451</v>
      </c>
      <c r="K606" s="57">
        <v>2007</v>
      </c>
      <c r="L606" s="114" t="s">
        <v>48</v>
      </c>
      <c r="M606" s="109">
        <v>3.8124999999999992E-4</v>
      </c>
      <c r="N606" s="43" t="s">
        <v>26</v>
      </c>
      <c r="O606" s="113">
        <v>44108</v>
      </c>
      <c r="P606" s="164" t="s">
        <v>349</v>
      </c>
      <c r="Q606" s="57" t="s">
        <v>38</v>
      </c>
    </row>
    <row r="607" spans="1:17" hidden="1" x14ac:dyDescent="0.55000000000000004">
      <c r="A607" s="117" t="e">
        <f>VLOOKUP(B607,verwijzingen!$A$5:$B$152,2,FALSE)&amp;L607</f>
        <v>#N/A</v>
      </c>
      <c r="B607" s="119" t="str">
        <f t="shared" si="36"/>
        <v>korte baan;50;rugslag;vrouwen;oud</v>
      </c>
      <c r="C607" s="119" t="str">
        <f t="shared" si="37"/>
        <v>korte baan;50;rugslag;vrouwen</v>
      </c>
      <c r="D607" s="119" t="str">
        <f t="shared" si="38"/>
        <v>korte baan;50;rugslag;vrouwen0,000438078703703704</v>
      </c>
      <c r="E607" s="119" t="str">
        <f t="shared" si="39"/>
        <v>korte baan;50;rugslag;vrouwen;oud0,000438078703703704</v>
      </c>
      <c r="F607" s="36" t="s">
        <v>475</v>
      </c>
      <c r="G607" s="57" t="s">
        <v>57</v>
      </c>
      <c r="H607" s="57">
        <v>50</v>
      </c>
      <c r="I607" s="36" t="s">
        <v>13</v>
      </c>
      <c r="J607" s="57" t="s">
        <v>451</v>
      </c>
      <c r="K607" s="57">
        <v>2002</v>
      </c>
      <c r="L607" s="114" t="s">
        <v>251</v>
      </c>
      <c r="M607" s="109">
        <v>4.3807870370370371E-4</v>
      </c>
      <c r="N607" s="43" t="s">
        <v>24</v>
      </c>
      <c r="O607" s="113">
        <v>44108</v>
      </c>
      <c r="P607" s="164" t="s">
        <v>349</v>
      </c>
      <c r="Q607" s="57" t="s">
        <v>53</v>
      </c>
    </row>
    <row r="608" spans="1:17" x14ac:dyDescent="0.55000000000000004">
      <c r="A608" s="117" t="str">
        <f>VLOOKUP(B608,verwijzingen!$A$5:$B$152,2,FALSE)&amp;L608</f>
        <v>kbhvr10014 jaar</v>
      </c>
      <c r="B608" s="119" t="str">
        <f t="shared" si="36"/>
        <v>korte baan;100;vrije slag;mannen;record</v>
      </c>
      <c r="C608" s="119" t="str">
        <f t="shared" si="37"/>
        <v>korte baan;100;vrije slag;mannen</v>
      </c>
      <c r="D608" s="119" t="str">
        <f t="shared" si="38"/>
        <v>korte baan;100;vrije slag;mannen0,000674189814814815</v>
      </c>
      <c r="E608" s="119" t="str">
        <f t="shared" si="39"/>
        <v>korte baan;100;vrije slag;mannen;record0,000674189814814815</v>
      </c>
      <c r="F608" s="36" t="s">
        <v>475</v>
      </c>
      <c r="G608" s="57" t="s">
        <v>57</v>
      </c>
      <c r="H608" s="57">
        <v>100</v>
      </c>
      <c r="I608" s="36" t="s">
        <v>12</v>
      </c>
      <c r="J608" s="57" t="s">
        <v>450</v>
      </c>
      <c r="K608" s="57">
        <v>2006</v>
      </c>
      <c r="L608" s="114" t="s">
        <v>49</v>
      </c>
      <c r="M608" s="109">
        <v>6.7418981481481486E-4</v>
      </c>
      <c r="N608" s="43" t="s">
        <v>21</v>
      </c>
      <c r="O608" s="113">
        <v>44108</v>
      </c>
      <c r="P608" s="164" t="s">
        <v>349</v>
      </c>
      <c r="Q608" s="57" t="s">
        <v>38</v>
      </c>
    </row>
    <row r="609" spans="1:17" x14ac:dyDescent="0.55000000000000004">
      <c r="A609" s="117" t="str">
        <f>VLOOKUP(B609,verwijzingen!$A$5:$B$152,2,FALSE)&amp;L609</f>
        <v>kbhvl5014 jaar</v>
      </c>
      <c r="B609" s="119" t="str">
        <f t="shared" si="36"/>
        <v>korte baan;50;vlinderslag;mannen;record</v>
      </c>
      <c r="C609" s="119" t="str">
        <f t="shared" si="37"/>
        <v>korte baan;50;vlinderslag;mannen</v>
      </c>
      <c r="D609" s="119" t="str">
        <f t="shared" si="38"/>
        <v>korte baan;50;vlinderslag;mannen0,000329050925925926</v>
      </c>
      <c r="E609" s="119" t="str">
        <f t="shared" si="39"/>
        <v>korte baan;50;vlinderslag;mannen;record0,000329050925925926</v>
      </c>
      <c r="F609" s="36" t="s">
        <v>475</v>
      </c>
      <c r="G609" s="57" t="s">
        <v>57</v>
      </c>
      <c r="H609" s="57">
        <v>50</v>
      </c>
      <c r="I609" s="36" t="s">
        <v>15</v>
      </c>
      <c r="J609" s="57" t="s">
        <v>450</v>
      </c>
      <c r="K609" s="57">
        <v>2006</v>
      </c>
      <c r="L609" s="114" t="s">
        <v>49</v>
      </c>
      <c r="M609" s="109">
        <v>3.2905092592592594E-4</v>
      </c>
      <c r="N609" s="43" t="s">
        <v>21</v>
      </c>
      <c r="O609" s="113">
        <v>44108</v>
      </c>
      <c r="P609" s="164" t="s">
        <v>349</v>
      </c>
      <c r="Q609" s="57" t="s">
        <v>38</v>
      </c>
    </row>
    <row r="610" spans="1:17" hidden="1" x14ac:dyDescent="0.55000000000000004">
      <c r="A610" s="117" t="e">
        <f>VLOOKUP(B610,verwijzingen!$A$5:$B$152,2,FALSE)&amp;L610</f>
        <v>#N/A</v>
      </c>
      <c r="B610" s="119" t="str">
        <f t="shared" si="36"/>
        <v>korte baan;50;vlinderslag;vrouwen;oud</v>
      </c>
      <c r="C610" s="119" t="str">
        <f t="shared" si="37"/>
        <v>korte baan;50;vlinderslag;vrouwen</v>
      </c>
      <c r="D610" s="119" t="str">
        <f t="shared" si="38"/>
        <v>korte baan;50;vlinderslag;vrouwen0,000497337962962963</v>
      </c>
      <c r="E610" s="119" t="str">
        <f t="shared" si="39"/>
        <v>korte baan;50;vlinderslag;vrouwen;oud0,000497337962962963</v>
      </c>
      <c r="F610" s="36" t="s">
        <v>475</v>
      </c>
      <c r="G610" s="57" t="s">
        <v>57</v>
      </c>
      <c r="H610" s="57">
        <v>50</v>
      </c>
      <c r="I610" s="36" t="s">
        <v>15</v>
      </c>
      <c r="J610" s="57" t="s">
        <v>451</v>
      </c>
      <c r="K610" s="57">
        <v>2006</v>
      </c>
      <c r="L610" s="114" t="s">
        <v>49</v>
      </c>
      <c r="M610" s="109">
        <v>4.9733796296296299E-4</v>
      </c>
      <c r="N610" s="43" t="s">
        <v>458</v>
      </c>
      <c r="O610" s="113">
        <v>44108</v>
      </c>
      <c r="P610" s="164" t="s">
        <v>349</v>
      </c>
      <c r="Q610" s="57" t="s">
        <v>53</v>
      </c>
    </row>
    <row r="611" spans="1:17" hidden="1" x14ac:dyDescent="0.55000000000000004">
      <c r="A611" s="117" t="e">
        <f>VLOOKUP(B611,verwijzingen!$A$5:$B$152,2,FALSE)&amp;L611</f>
        <v>#N/A</v>
      </c>
      <c r="B611" s="119" t="str">
        <f t="shared" si="36"/>
        <v>korte baan;200;vrije slag;vrouwen;oud</v>
      </c>
      <c r="C611" s="119" t="str">
        <f t="shared" si="37"/>
        <v>korte baan;200;vrije slag;vrouwen</v>
      </c>
      <c r="D611" s="119" t="str">
        <f t="shared" si="38"/>
        <v>korte baan;200;vrije slag;vrouwen0,00173541666666667</v>
      </c>
      <c r="E611" s="119" t="str">
        <f t="shared" si="39"/>
        <v>korte baan;200;vrije slag;vrouwen;oud0,00173541666666667</v>
      </c>
      <c r="F611" s="36" t="s">
        <v>475</v>
      </c>
      <c r="G611" s="57" t="s">
        <v>57</v>
      </c>
      <c r="H611" s="57">
        <v>200</v>
      </c>
      <c r="I611" s="36" t="s">
        <v>12</v>
      </c>
      <c r="J611" s="57" t="s">
        <v>451</v>
      </c>
      <c r="K611" s="57">
        <v>2005</v>
      </c>
      <c r="L611" s="114" t="s">
        <v>50</v>
      </c>
      <c r="M611" s="109">
        <v>1.7354166666666666E-3</v>
      </c>
      <c r="N611" s="43" t="s">
        <v>465</v>
      </c>
      <c r="O611" s="113">
        <v>44108</v>
      </c>
      <c r="P611" s="164" t="s">
        <v>349</v>
      </c>
      <c r="Q611" s="57" t="s">
        <v>53</v>
      </c>
    </row>
    <row r="612" spans="1:17" hidden="1" x14ac:dyDescent="0.55000000000000004">
      <c r="A612" s="117" t="e">
        <f>VLOOKUP(B612,verwijzingen!$A$5:$B$152,2,FALSE)&amp;L612</f>
        <v>#N/A</v>
      </c>
      <c r="B612" s="119" t="str">
        <f t="shared" si="36"/>
        <v>korte baan;50;schoolslag;vrouwen;oud</v>
      </c>
      <c r="C612" s="119" t="str">
        <f t="shared" si="37"/>
        <v>korte baan;50;schoolslag;vrouwen</v>
      </c>
      <c r="D612" s="119" t="str">
        <f t="shared" si="38"/>
        <v>korte baan;50;schoolslag;vrouwen0,000446759259259259</v>
      </c>
      <c r="E612" s="119" t="str">
        <f t="shared" si="39"/>
        <v>korte baan;50;schoolslag;vrouwen;oud0,000446759259259259</v>
      </c>
      <c r="F612" s="36" t="s">
        <v>475</v>
      </c>
      <c r="G612" s="57" t="s">
        <v>57</v>
      </c>
      <c r="H612" s="57">
        <v>50</v>
      </c>
      <c r="I612" s="36" t="s">
        <v>14</v>
      </c>
      <c r="J612" s="57" t="s">
        <v>451</v>
      </c>
      <c r="K612" s="57">
        <v>2005</v>
      </c>
      <c r="L612" s="114" t="s">
        <v>50</v>
      </c>
      <c r="M612" s="109">
        <v>4.4675925925925921E-4</v>
      </c>
      <c r="N612" s="43" t="s">
        <v>465</v>
      </c>
      <c r="O612" s="113">
        <v>44108</v>
      </c>
      <c r="P612" s="164" t="s">
        <v>349</v>
      </c>
      <c r="Q612" s="57" t="s">
        <v>53</v>
      </c>
    </row>
    <row r="613" spans="1:17" hidden="1" x14ac:dyDescent="0.55000000000000004">
      <c r="A613" s="117" t="e">
        <f>VLOOKUP(B613,verwijzingen!$A$5:$B$152,2,FALSE)&amp;L613</f>
        <v>#N/A</v>
      </c>
      <c r="B613" s="119" t="str">
        <f t="shared" si="36"/>
        <v>korte baan;200;vrije slag;vrouwen;oud</v>
      </c>
      <c r="C613" s="119" t="str">
        <f t="shared" si="37"/>
        <v>korte baan;200;vrije slag;vrouwen</v>
      </c>
      <c r="D613" s="119" t="str">
        <f t="shared" si="38"/>
        <v>korte baan;200;vrije slag;vrouwen0,0016375</v>
      </c>
      <c r="E613" s="119" t="str">
        <f t="shared" si="39"/>
        <v>korte baan;200;vrije slag;vrouwen;oud0,0016375</v>
      </c>
      <c r="F613" s="36" t="s">
        <v>475</v>
      </c>
      <c r="G613" s="57" t="s">
        <v>57</v>
      </c>
      <c r="H613" s="57">
        <v>200</v>
      </c>
      <c r="I613" s="36" t="s">
        <v>12</v>
      </c>
      <c r="J613" s="57" t="s">
        <v>451</v>
      </c>
      <c r="K613" s="57">
        <v>2004</v>
      </c>
      <c r="L613" s="114" t="s">
        <v>51</v>
      </c>
      <c r="M613" s="109">
        <v>1.6375000000000001E-3</v>
      </c>
      <c r="N613" s="43" t="s">
        <v>466</v>
      </c>
      <c r="O613" s="113">
        <v>44108</v>
      </c>
      <c r="P613" s="164" t="s">
        <v>349</v>
      </c>
      <c r="Q613" s="57" t="s">
        <v>53</v>
      </c>
    </row>
    <row r="614" spans="1:17" hidden="1" x14ac:dyDescent="0.55000000000000004">
      <c r="A614" s="117" t="e">
        <f>VLOOKUP(B614,verwijzingen!$A$5:$B$152,2,FALSE)&amp;L614</f>
        <v>#N/A</v>
      </c>
      <c r="B614" s="119" t="str">
        <f t="shared" si="36"/>
        <v>korte baan;50;schoolslag;vrouwen;oud</v>
      </c>
      <c r="C614" s="119" t="str">
        <f t="shared" si="37"/>
        <v>korte baan;50;schoolslag;vrouwen</v>
      </c>
      <c r="D614" s="119" t="str">
        <f t="shared" si="38"/>
        <v>korte baan;50;schoolslag;vrouwen0,000459027777777778</v>
      </c>
      <c r="E614" s="119" t="str">
        <f t="shared" si="39"/>
        <v>korte baan;50;schoolslag;vrouwen;oud0,000459027777777778</v>
      </c>
      <c r="F614" s="36" t="s">
        <v>475</v>
      </c>
      <c r="G614" s="57" t="s">
        <v>57</v>
      </c>
      <c r="H614" s="57">
        <v>50</v>
      </c>
      <c r="I614" s="36" t="s">
        <v>14</v>
      </c>
      <c r="J614" s="57" t="s">
        <v>451</v>
      </c>
      <c r="K614" s="57">
        <v>2004</v>
      </c>
      <c r="L614" s="114" t="s">
        <v>51</v>
      </c>
      <c r="M614" s="109">
        <v>4.5902777777777777E-4</v>
      </c>
      <c r="N614" s="43" t="s">
        <v>466</v>
      </c>
      <c r="O614" s="113">
        <v>44108</v>
      </c>
      <c r="P614" s="164" t="s">
        <v>349</v>
      </c>
      <c r="Q614" s="57" t="s">
        <v>53</v>
      </c>
    </row>
    <row r="615" spans="1:17" x14ac:dyDescent="0.55000000000000004">
      <c r="A615" s="117" t="str">
        <f>VLOOKUP(B615,verwijzingen!$A$5:$B$152,2,FALSE)&amp;L615</f>
        <v>kbhvr20016 jaar</v>
      </c>
      <c r="B615" s="119" t="str">
        <f t="shared" si="36"/>
        <v>korte baan;200;vrije slag;mannen;record</v>
      </c>
      <c r="C615" s="119" t="str">
        <f t="shared" si="37"/>
        <v>korte baan;200;vrije slag;mannen</v>
      </c>
      <c r="D615" s="119" t="str">
        <f t="shared" si="38"/>
        <v>korte baan;200;vrije slag;mannen0,00145081018518519</v>
      </c>
      <c r="E615" s="119" t="str">
        <f t="shared" si="39"/>
        <v>korte baan;200;vrije slag;mannen;record0,00145081018518519</v>
      </c>
      <c r="F615" s="36" t="s">
        <v>475</v>
      </c>
      <c r="G615" s="57" t="s">
        <v>57</v>
      </c>
      <c r="H615" s="57">
        <v>200</v>
      </c>
      <c r="I615" s="36" t="s">
        <v>12</v>
      </c>
      <c r="J615" s="57" t="s">
        <v>450</v>
      </c>
      <c r="K615" s="57">
        <v>2004</v>
      </c>
      <c r="L615" s="114" t="s">
        <v>51</v>
      </c>
      <c r="M615" s="109">
        <v>1.4508101851851852E-3</v>
      </c>
      <c r="N615" s="43" t="s">
        <v>30</v>
      </c>
      <c r="O615" s="113">
        <v>44108</v>
      </c>
      <c r="P615" s="164" t="s">
        <v>349</v>
      </c>
      <c r="Q615" s="57" t="s">
        <v>38</v>
      </c>
    </row>
    <row r="616" spans="1:17" x14ac:dyDescent="0.55000000000000004">
      <c r="A616" s="117" t="str">
        <f>VLOOKUP(B616,verwijzingen!$A$5:$B$152,2,FALSE)&amp;L616</f>
        <v>kbhsc5016 jaar</v>
      </c>
      <c r="B616" s="119" t="str">
        <f t="shared" si="36"/>
        <v>korte baan;50;schoolslag;mannen;record</v>
      </c>
      <c r="C616" s="119" t="str">
        <f t="shared" si="37"/>
        <v>korte baan;50;schoolslag;mannen</v>
      </c>
      <c r="D616" s="119" t="str">
        <f t="shared" si="38"/>
        <v>korte baan;50;schoolslag;mannen0,000392824074074074</v>
      </c>
      <c r="E616" s="119" t="str">
        <f t="shared" si="39"/>
        <v>korte baan;50;schoolslag;mannen;record0,000392824074074074</v>
      </c>
      <c r="F616" s="36" t="s">
        <v>475</v>
      </c>
      <c r="G616" s="57" t="s">
        <v>57</v>
      </c>
      <c r="H616" s="57">
        <v>50</v>
      </c>
      <c r="I616" s="36" t="s">
        <v>14</v>
      </c>
      <c r="J616" s="57" t="s">
        <v>450</v>
      </c>
      <c r="K616" s="57">
        <v>2004</v>
      </c>
      <c r="L616" s="114" t="s">
        <v>51</v>
      </c>
      <c r="M616" s="109">
        <v>3.9282407407407408E-4</v>
      </c>
      <c r="N616" s="43" t="s">
        <v>30</v>
      </c>
      <c r="O616" s="113">
        <v>44108</v>
      </c>
      <c r="P616" s="164" t="s">
        <v>349</v>
      </c>
      <c r="Q616" s="57" t="s">
        <v>38</v>
      </c>
    </row>
    <row r="617" spans="1:17" hidden="1" x14ac:dyDescent="0.55000000000000004">
      <c r="A617" s="117" t="e">
        <f>VLOOKUP(B617,verwijzingen!$A$5:$B$152,2,FALSE)&amp;L617</f>
        <v>#N/A</v>
      </c>
      <c r="B617" s="119" t="str">
        <f t="shared" si="36"/>
        <v>korte baan;100;vrije slag;mannen;oud</v>
      </c>
      <c r="C617" s="119" t="str">
        <f t="shared" si="37"/>
        <v>korte baan;100;vrije slag;mannen</v>
      </c>
      <c r="D617" s="119" t="str">
        <f t="shared" si="38"/>
        <v>korte baan;100;vrije slag;mannen0,000681134259259259</v>
      </c>
      <c r="E617" s="119" t="str">
        <f t="shared" si="39"/>
        <v>korte baan;100;vrije slag;mannen;oud0,000681134259259259</v>
      </c>
      <c r="F617" s="36" t="s">
        <v>475</v>
      </c>
      <c r="G617" s="57" t="s">
        <v>57</v>
      </c>
      <c r="H617" s="57">
        <v>100</v>
      </c>
      <c r="I617" s="36" t="s">
        <v>12</v>
      </c>
      <c r="J617" s="57" t="s">
        <v>450</v>
      </c>
      <c r="K617" s="57">
        <v>2003</v>
      </c>
      <c r="L617" s="114" t="s">
        <v>52</v>
      </c>
      <c r="M617" s="109">
        <v>6.8113425925925926E-4</v>
      </c>
      <c r="N617" s="43" t="s">
        <v>469</v>
      </c>
      <c r="O617" s="113">
        <v>44108</v>
      </c>
      <c r="P617" s="164" t="s">
        <v>349</v>
      </c>
      <c r="Q617" s="57" t="s">
        <v>53</v>
      </c>
    </row>
    <row r="618" spans="1:17" hidden="1" x14ac:dyDescent="0.55000000000000004">
      <c r="A618" s="117" t="e">
        <f>VLOOKUP(B618,verwijzingen!$A$5:$B$152,2,FALSE)&amp;L618</f>
        <v>#N/A</v>
      </c>
      <c r="B618" s="119" t="str">
        <f t="shared" si="36"/>
        <v>korte baan;200;vrije slag;mannen;oud</v>
      </c>
      <c r="C618" s="119" t="str">
        <f t="shared" si="37"/>
        <v>korte baan;200;vrije slag;mannen</v>
      </c>
      <c r="D618" s="119" t="str">
        <f t="shared" si="38"/>
        <v>korte baan;200;vrije slag;mannen0,00144548611111111</v>
      </c>
      <c r="E618" s="119" t="str">
        <f t="shared" si="39"/>
        <v>korte baan;200;vrije slag;mannen;oud0,00144548611111111</v>
      </c>
      <c r="F618" s="36" t="s">
        <v>475</v>
      </c>
      <c r="G618" s="57" t="s">
        <v>57</v>
      </c>
      <c r="H618" s="57">
        <v>200</v>
      </c>
      <c r="I618" s="36" t="s">
        <v>12</v>
      </c>
      <c r="J618" s="57" t="s">
        <v>450</v>
      </c>
      <c r="K618" s="57">
        <v>2003</v>
      </c>
      <c r="L618" s="114" t="s">
        <v>52</v>
      </c>
      <c r="M618" s="109">
        <v>1.4454861111111111E-3</v>
      </c>
      <c r="N618" s="43" t="s">
        <v>469</v>
      </c>
      <c r="O618" s="113">
        <v>44108</v>
      </c>
      <c r="P618" s="164" t="s">
        <v>349</v>
      </c>
      <c r="Q618" s="57" t="s">
        <v>53</v>
      </c>
    </row>
    <row r="619" spans="1:17" x14ac:dyDescent="0.55000000000000004">
      <c r="A619" s="117" t="str">
        <f>VLOOKUP(B619,verwijzingen!$A$5:$B$152,2,FALSE)&amp;L619</f>
        <v>kbhsc5017 jaar</v>
      </c>
      <c r="B619" s="119" t="str">
        <f t="shared" si="36"/>
        <v>korte baan;50;schoolslag;mannen;record</v>
      </c>
      <c r="C619" s="119" t="str">
        <f t="shared" si="37"/>
        <v>korte baan;50;schoolslag;mannen</v>
      </c>
      <c r="D619" s="119" t="str">
        <f t="shared" si="38"/>
        <v>korte baan;50;schoolslag;mannen0,00038599537037037</v>
      </c>
      <c r="E619" s="119" t="str">
        <f t="shared" si="39"/>
        <v>korte baan;50;schoolslag;mannen;record0,00038599537037037</v>
      </c>
      <c r="F619" s="36" t="s">
        <v>475</v>
      </c>
      <c r="G619" s="43" t="s">
        <v>57</v>
      </c>
      <c r="H619" s="57">
        <v>50</v>
      </c>
      <c r="I619" s="36" t="s">
        <v>14</v>
      </c>
      <c r="J619" s="43" t="s">
        <v>450</v>
      </c>
      <c r="K619" s="57">
        <v>2003</v>
      </c>
      <c r="L619" s="114" t="s">
        <v>52</v>
      </c>
      <c r="M619" s="109">
        <v>3.8599537037037037E-4</v>
      </c>
      <c r="N619" s="43" t="s">
        <v>469</v>
      </c>
      <c r="O619" s="113">
        <v>44108</v>
      </c>
      <c r="P619" s="164" t="s">
        <v>349</v>
      </c>
      <c r="Q619" s="43" t="s">
        <v>38</v>
      </c>
    </row>
    <row r="620" spans="1:17" hidden="1" x14ac:dyDescent="0.55000000000000004">
      <c r="A620" s="117" t="e">
        <f>VLOOKUP(B620,verwijzingen!$A$5:$B$152,2,FALSE)&amp;L620</f>
        <v>#N/A</v>
      </c>
      <c r="B620" s="119" t="str">
        <f t="shared" si="36"/>
        <v>korte baan;100;rugslag;mannen;oud</v>
      </c>
      <c r="C620" s="119" t="str">
        <f t="shared" si="37"/>
        <v>korte baan;100;rugslag;mannen</v>
      </c>
      <c r="D620" s="119" t="str">
        <f t="shared" si="38"/>
        <v>korte baan;100;rugslag;mannen0,000774074074074074</v>
      </c>
      <c r="E620" s="119" t="str">
        <f t="shared" si="39"/>
        <v>korte baan;100;rugslag;mannen;oud0,000774074074074074</v>
      </c>
      <c r="F620" s="36" t="s">
        <v>475</v>
      </c>
      <c r="G620" s="57" t="s">
        <v>57</v>
      </c>
      <c r="H620" s="57">
        <v>100</v>
      </c>
      <c r="I620" s="36" t="s">
        <v>13</v>
      </c>
      <c r="J620" s="57" t="s">
        <v>450</v>
      </c>
      <c r="K620" s="57">
        <v>2003</v>
      </c>
      <c r="L620" s="114" t="s">
        <v>52</v>
      </c>
      <c r="M620" s="109">
        <v>7.7407407407407416E-4</v>
      </c>
      <c r="N620" s="43" t="s">
        <v>444</v>
      </c>
      <c r="O620" s="113">
        <v>44108</v>
      </c>
      <c r="P620" s="164" t="s">
        <v>349</v>
      </c>
      <c r="Q620" s="57" t="s">
        <v>53</v>
      </c>
    </row>
    <row r="621" spans="1:17" hidden="1" x14ac:dyDescent="0.55000000000000004">
      <c r="A621" s="117" t="e">
        <f>VLOOKUP(B621,verwijzingen!$A$5:$B$152,2,FALSE)&amp;L621</f>
        <v>#N/A</v>
      </c>
      <c r="B621" s="119" t="str">
        <f t="shared" si="36"/>
        <v>korte baan;50;vrije slag;mannen;oud</v>
      </c>
      <c r="C621" s="119" t="str">
        <f t="shared" si="37"/>
        <v>korte baan;50;vrije slag;mannen</v>
      </c>
      <c r="D621" s="119" t="str">
        <f t="shared" si="38"/>
        <v>korte baan;50;vrije slag;mannen0,000303125</v>
      </c>
      <c r="E621" s="119" t="str">
        <f t="shared" si="39"/>
        <v>korte baan;50;vrije slag;mannen;oud0,000303125</v>
      </c>
      <c r="F621" s="36" t="s">
        <v>475</v>
      </c>
      <c r="G621" s="57" t="s">
        <v>57</v>
      </c>
      <c r="H621" s="57">
        <v>50</v>
      </c>
      <c r="I621" s="36" t="s">
        <v>12</v>
      </c>
      <c r="J621" s="57" t="s">
        <v>450</v>
      </c>
      <c r="K621" s="57">
        <v>2001</v>
      </c>
      <c r="L621" s="114" t="s">
        <v>251</v>
      </c>
      <c r="M621" s="109">
        <v>3.0312500000000001E-4</v>
      </c>
      <c r="N621" s="43" t="s">
        <v>29</v>
      </c>
      <c r="O621" s="113">
        <v>44108</v>
      </c>
      <c r="P621" s="164" t="s">
        <v>349</v>
      </c>
      <c r="Q621" s="57" t="s">
        <v>53</v>
      </c>
    </row>
    <row r="622" spans="1:17" hidden="1" x14ac:dyDescent="0.55000000000000004">
      <c r="A622" s="117" t="e">
        <f>VLOOKUP(B622,verwijzingen!$A$5:$B$152,2,FALSE)&amp;L622</f>
        <v>#N/A</v>
      </c>
      <c r="B622" s="119" t="str">
        <f t="shared" si="36"/>
        <v>korte baan;100;rugslag;mannen;oud</v>
      </c>
      <c r="C622" s="119" t="str">
        <f t="shared" si="37"/>
        <v>korte baan;100;rugslag;mannen</v>
      </c>
      <c r="D622" s="119" t="str">
        <f t="shared" si="38"/>
        <v>korte baan;100;rugslag;mannen0,00080150462962963</v>
      </c>
      <c r="E622" s="119" t="str">
        <f t="shared" si="39"/>
        <v>korte baan;100;rugslag;mannen;oud0,00080150462962963</v>
      </c>
      <c r="F622" s="36" t="s">
        <v>475</v>
      </c>
      <c r="G622" s="57" t="s">
        <v>57</v>
      </c>
      <c r="H622" s="57">
        <v>100</v>
      </c>
      <c r="I622" s="36" t="s">
        <v>13</v>
      </c>
      <c r="J622" s="57" t="s">
        <v>450</v>
      </c>
      <c r="K622" s="57">
        <v>2001</v>
      </c>
      <c r="L622" s="114" t="s">
        <v>251</v>
      </c>
      <c r="M622" s="109">
        <v>8.0150462962962977E-4</v>
      </c>
      <c r="N622" s="43" t="s">
        <v>29</v>
      </c>
      <c r="O622" s="113">
        <v>44108</v>
      </c>
      <c r="P622" s="164" t="s">
        <v>349</v>
      </c>
      <c r="Q622" s="57" t="s">
        <v>53</v>
      </c>
    </row>
    <row r="623" spans="1:17" hidden="1" x14ac:dyDescent="0.55000000000000004">
      <c r="A623" s="117" t="e">
        <f>VLOOKUP(B623,verwijzingen!$A$5:$B$152,2,FALSE)&amp;L623</f>
        <v>#N/A</v>
      </c>
      <c r="B623" s="119" t="str">
        <f t="shared" si="36"/>
        <v>korte baan;50;vrije slag;vrouwen;oud</v>
      </c>
      <c r="C623" s="119" t="str">
        <f t="shared" si="37"/>
        <v>korte baan;50;vrije slag;vrouwen</v>
      </c>
      <c r="D623" s="119" t="str">
        <f t="shared" si="38"/>
        <v>korte baan;50;vrije slag;vrouwen0,000358796296296296</v>
      </c>
      <c r="E623" s="119" t="str">
        <f t="shared" si="39"/>
        <v>korte baan;50;vrije slag;vrouwen;oud0,000358796296296296</v>
      </c>
      <c r="F623" s="36" t="s">
        <v>475</v>
      </c>
      <c r="G623" s="57" t="s">
        <v>57</v>
      </c>
      <c r="H623" s="57">
        <v>50</v>
      </c>
      <c r="I623" s="36" t="s">
        <v>12</v>
      </c>
      <c r="J623" s="57" t="s">
        <v>451</v>
      </c>
      <c r="K623" s="57">
        <v>2002</v>
      </c>
      <c r="L623" s="114" t="s">
        <v>251</v>
      </c>
      <c r="M623" s="109">
        <v>3.5879629629629635E-4</v>
      </c>
      <c r="N623" s="43" t="s">
        <v>24</v>
      </c>
      <c r="O623" s="113">
        <v>44108</v>
      </c>
      <c r="P623" s="164" t="s">
        <v>349</v>
      </c>
      <c r="Q623" s="57" t="s">
        <v>53</v>
      </c>
    </row>
    <row r="624" spans="1:17" x14ac:dyDescent="0.55000000000000004">
      <c r="A624" s="117" t="str">
        <f>VLOOKUP(B624,verwijzingen!$A$5:$B$152,2,FALSE)&amp;L624</f>
        <v>kbdvr2009 jaar</v>
      </c>
      <c r="B624" s="119" t="str">
        <f t="shared" si="36"/>
        <v>korte baan;200;vrije slag;vrouwen;record</v>
      </c>
      <c r="C624" s="119" t="str">
        <f t="shared" si="37"/>
        <v>korte baan;200;vrije slag;vrouwen</v>
      </c>
      <c r="D624" s="119" t="str">
        <f t="shared" si="38"/>
        <v>korte baan;200;vrije slag;vrouwen0,00244085648148148</v>
      </c>
      <c r="E624" s="119" t="str">
        <f t="shared" si="39"/>
        <v>korte baan;200;vrije slag;vrouwen;record0,00244085648148148</v>
      </c>
      <c r="F624" s="36" t="s">
        <v>475</v>
      </c>
      <c r="G624" s="57" t="s">
        <v>57</v>
      </c>
      <c r="H624" s="57">
        <v>200</v>
      </c>
      <c r="I624" s="36" t="s">
        <v>12</v>
      </c>
      <c r="J624" s="57" t="s">
        <v>451</v>
      </c>
      <c r="K624" s="57">
        <v>2011</v>
      </c>
      <c r="L624" s="114" t="s">
        <v>44</v>
      </c>
      <c r="M624" s="109">
        <v>2.4408564814814813E-3</v>
      </c>
      <c r="N624" s="43" t="s">
        <v>468</v>
      </c>
      <c r="O624" s="113">
        <v>44115</v>
      </c>
      <c r="P624" s="164" t="s">
        <v>37</v>
      </c>
      <c r="Q624" s="57" t="s">
        <v>38</v>
      </c>
    </row>
    <row r="625" spans="1:17" x14ac:dyDescent="0.55000000000000004">
      <c r="A625" s="117" t="str">
        <f>VLOOKUP(B625,verwijzingen!$A$5:$B$152,2,FALSE)&amp;L625</f>
        <v>kbhvr80013 jaar</v>
      </c>
      <c r="B625" s="119" t="str">
        <f t="shared" si="36"/>
        <v>korte baan;800;vrije slag;mannen;record</v>
      </c>
      <c r="C625" s="119" t="str">
        <f t="shared" si="37"/>
        <v>korte baan;800;vrije slag;mannen</v>
      </c>
      <c r="D625" s="119" t="str">
        <f t="shared" si="38"/>
        <v>korte baan;800;vrije slag;mannen0,00690474537037037</v>
      </c>
      <c r="E625" s="119" t="str">
        <f t="shared" si="39"/>
        <v>korte baan;800;vrije slag;mannen;record0,00690474537037037</v>
      </c>
      <c r="F625" s="36" t="s">
        <v>475</v>
      </c>
      <c r="G625" s="57" t="s">
        <v>57</v>
      </c>
      <c r="H625" s="57">
        <v>800</v>
      </c>
      <c r="I625" s="36" t="s">
        <v>12</v>
      </c>
      <c r="J625" s="57" t="s">
        <v>450</v>
      </c>
      <c r="K625" s="57">
        <v>2007</v>
      </c>
      <c r="L625" s="114" t="s">
        <v>48</v>
      </c>
      <c r="M625" s="109">
        <v>6.9047453703703701E-3</v>
      </c>
      <c r="N625" s="43" t="s">
        <v>22</v>
      </c>
      <c r="O625" s="113">
        <v>44115</v>
      </c>
      <c r="P625" s="164" t="s">
        <v>37</v>
      </c>
      <c r="Q625" s="57" t="s">
        <v>38</v>
      </c>
    </row>
    <row r="626" spans="1:17" x14ac:dyDescent="0.55000000000000004">
      <c r="A626" s="117" t="str">
        <f>VLOOKUP(B626,verwijzingen!$A$5:$B$152,2,FALSE)&amp;L626</f>
        <v>kbdvr20013 jaar</v>
      </c>
      <c r="B626" s="119" t="str">
        <f t="shared" si="36"/>
        <v>korte baan;200;vrije slag;vrouwen;record</v>
      </c>
      <c r="C626" s="119" t="str">
        <f t="shared" si="37"/>
        <v>korte baan;200;vrije slag;vrouwen</v>
      </c>
      <c r="D626" s="119" t="str">
        <f t="shared" si="38"/>
        <v>korte baan;200;vrije slag;vrouwen0,0017306712962963</v>
      </c>
      <c r="E626" s="119" t="str">
        <f t="shared" si="39"/>
        <v>korte baan;200;vrije slag;vrouwen;record0,0017306712962963</v>
      </c>
      <c r="F626" s="36" t="s">
        <v>475</v>
      </c>
      <c r="G626" s="57" t="s">
        <v>57</v>
      </c>
      <c r="H626" s="57">
        <v>200</v>
      </c>
      <c r="I626" s="36" t="s">
        <v>12</v>
      </c>
      <c r="J626" s="57" t="s">
        <v>451</v>
      </c>
      <c r="K626" s="57">
        <v>2007</v>
      </c>
      <c r="L626" s="114" t="s">
        <v>48</v>
      </c>
      <c r="M626" s="109">
        <v>1.7306712962962963E-3</v>
      </c>
      <c r="N626" s="43" t="s">
        <v>26</v>
      </c>
      <c r="O626" s="113">
        <v>44115</v>
      </c>
      <c r="P626" s="164" t="s">
        <v>37</v>
      </c>
      <c r="Q626" s="57" t="s">
        <v>38</v>
      </c>
    </row>
    <row r="627" spans="1:17" x14ac:dyDescent="0.55000000000000004">
      <c r="A627" s="117" t="str">
        <f>VLOOKUP(B627,verwijzingen!$A$5:$B$152,2,FALSE)&amp;L627</f>
        <v>kbdvr40013 jaar</v>
      </c>
      <c r="B627" s="119" t="str">
        <f t="shared" si="36"/>
        <v>korte baan;400;vrije slag;vrouwen;record</v>
      </c>
      <c r="C627" s="119" t="str">
        <f t="shared" si="37"/>
        <v>korte baan;400;vrije slag;vrouwen</v>
      </c>
      <c r="D627" s="119" t="str">
        <f t="shared" si="38"/>
        <v>korte baan;400;vrije slag;vrouwen0,00355243055555556</v>
      </c>
      <c r="E627" s="119" t="str">
        <f t="shared" si="39"/>
        <v>korte baan;400;vrije slag;vrouwen;record0,00355243055555556</v>
      </c>
      <c r="F627" s="36" t="s">
        <v>475</v>
      </c>
      <c r="G627" s="57" t="s">
        <v>57</v>
      </c>
      <c r="H627" s="57">
        <v>400</v>
      </c>
      <c r="I627" s="36" t="s">
        <v>12</v>
      </c>
      <c r="J627" s="57" t="s">
        <v>451</v>
      </c>
      <c r="K627" s="57">
        <v>2007</v>
      </c>
      <c r="L627" s="114" t="s">
        <v>48</v>
      </c>
      <c r="M627" s="109">
        <v>3.5524305555555556E-3</v>
      </c>
      <c r="N627" s="43" t="s">
        <v>26</v>
      </c>
      <c r="O627" s="113">
        <v>44115</v>
      </c>
      <c r="P627" s="164" t="s">
        <v>37</v>
      </c>
      <c r="Q627" s="57" t="s">
        <v>38</v>
      </c>
    </row>
    <row r="628" spans="1:17" x14ac:dyDescent="0.55000000000000004">
      <c r="A628" s="117" t="str">
        <f>VLOOKUP(B628,verwijzingen!$A$5:$B$152,2,FALSE)&amp;L628</f>
        <v>kbdvr80013 jaar</v>
      </c>
      <c r="B628" s="119" t="str">
        <f t="shared" si="36"/>
        <v>korte baan;800;vrije slag;vrouwen;record</v>
      </c>
      <c r="C628" s="119" t="str">
        <f t="shared" si="37"/>
        <v>korte baan;800;vrije slag;vrouwen</v>
      </c>
      <c r="D628" s="119" t="str">
        <f t="shared" si="38"/>
        <v>korte baan;800;vrije slag;vrouwen0,00717615740740741</v>
      </c>
      <c r="E628" s="119" t="str">
        <f t="shared" si="39"/>
        <v>korte baan;800;vrije slag;vrouwen;record0,00717615740740741</v>
      </c>
      <c r="F628" s="36" t="s">
        <v>475</v>
      </c>
      <c r="G628" s="57" t="s">
        <v>57</v>
      </c>
      <c r="H628" s="57">
        <v>800</v>
      </c>
      <c r="I628" s="36" t="s">
        <v>12</v>
      </c>
      <c r="J628" s="57" t="s">
        <v>451</v>
      </c>
      <c r="K628" s="57">
        <v>2007</v>
      </c>
      <c r="L628" s="114" t="s">
        <v>48</v>
      </c>
      <c r="M628" s="109">
        <v>7.1761574074074063E-3</v>
      </c>
      <c r="N628" s="43" t="s">
        <v>26</v>
      </c>
      <c r="O628" s="113">
        <v>44115</v>
      </c>
      <c r="P628" s="164" t="s">
        <v>37</v>
      </c>
      <c r="Q628" s="57" t="s">
        <v>38</v>
      </c>
    </row>
    <row r="629" spans="1:17" hidden="1" x14ac:dyDescent="0.55000000000000004">
      <c r="A629" s="117" t="e">
        <f>VLOOKUP(B629,verwijzingen!$A$5:$B$152,2,FALSE)&amp;L629</f>
        <v>#N/A</v>
      </c>
      <c r="B629" s="119" t="str">
        <f t="shared" si="36"/>
        <v>korte baan;400;vrije slag;vrouwen;oud</v>
      </c>
      <c r="C629" s="119" t="str">
        <f t="shared" si="37"/>
        <v>korte baan;400;vrije slag;vrouwen</v>
      </c>
      <c r="D629" s="119" t="str">
        <f t="shared" si="38"/>
        <v>korte baan;400;vrije slag;vrouwen0,00380821759259259</v>
      </c>
      <c r="E629" s="119" t="str">
        <f t="shared" si="39"/>
        <v>korte baan;400;vrije slag;vrouwen;oud0,00380821759259259</v>
      </c>
      <c r="F629" s="36" t="s">
        <v>475</v>
      </c>
      <c r="G629" s="57" t="s">
        <v>57</v>
      </c>
      <c r="H629" s="57">
        <v>400</v>
      </c>
      <c r="I629" s="36" t="s">
        <v>12</v>
      </c>
      <c r="J629" s="57" t="s">
        <v>451</v>
      </c>
      <c r="K629" s="57">
        <v>2005</v>
      </c>
      <c r="L629" s="114" t="s">
        <v>50</v>
      </c>
      <c r="M629" s="109">
        <v>3.8082175925925922E-3</v>
      </c>
      <c r="N629" s="43" t="s">
        <v>465</v>
      </c>
      <c r="O629" s="113">
        <v>44115</v>
      </c>
      <c r="P629" s="164" t="s">
        <v>37</v>
      </c>
      <c r="Q629" s="57" t="s">
        <v>53</v>
      </c>
    </row>
    <row r="630" spans="1:17" hidden="1" x14ac:dyDescent="0.55000000000000004">
      <c r="A630" s="117" t="e">
        <f>VLOOKUP(B630,verwijzingen!$A$5:$B$152,2,FALSE)&amp;L630</f>
        <v>#N/A</v>
      </c>
      <c r="B630" s="119" t="str">
        <f t="shared" ref="B630:B693" si="40">+$G630&amp;";"&amp;$H630&amp;";"&amp;$I630&amp;";"&amp;$J630&amp;";"&amp;$Q630</f>
        <v>korte baan;800;vrije slag;vrouwen;oud</v>
      </c>
      <c r="C630" s="119" t="str">
        <f t="shared" ref="C630:C693" si="41">+$G630&amp;";"&amp;$H630&amp;";"&amp;$I630&amp;";"&amp;$J630</f>
        <v>korte baan;800;vrije slag;vrouwen</v>
      </c>
      <c r="D630" s="119" t="str">
        <f t="shared" si="38"/>
        <v>korte baan;800;vrije slag;vrouwen0,00783101851851852</v>
      </c>
      <c r="E630" s="119" t="str">
        <f t="shared" si="39"/>
        <v>korte baan;800;vrije slag;vrouwen;oud0,00783101851851852</v>
      </c>
      <c r="F630" s="36" t="s">
        <v>475</v>
      </c>
      <c r="G630" s="57" t="s">
        <v>57</v>
      </c>
      <c r="H630" s="57">
        <v>800</v>
      </c>
      <c r="I630" s="36" t="s">
        <v>12</v>
      </c>
      <c r="J630" s="57" t="s">
        <v>451</v>
      </c>
      <c r="K630" s="57">
        <v>2005</v>
      </c>
      <c r="L630" s="114" t="s">
        <v>50</v>
      </c>
      <c r="M630" s="109">
        <v>7.8310185185185184E-3</v>
      </c>
      <c r="N630" s="43" t="s">
        <v>465</v>
      </c>
      <c r="O630" s="113">
        <v>44115</v>
      </c>
      <c r="P630" s="164" t="s">
        <v>37</v>
      </c>
      <c r="Q630" s="57" t="s">
        <v>53</v>
      </c>
    </row>
    <row r="631" spans="1:17" x14ac:dyDescent="0.55000000000000004">
      <c r="A631" s="117" t="str">
        <f>VLOOKUP(B631,verwijzingen!$A$5:$B$152,2,FALSE)&amp;L631</f>
        <v>kbdvr150015 jaar</v>
      </c>
      <c r="B631" s="119" t="str">
        <f t="shared" si="40"/>
        <v>korte baan;1500;vrije slag;vrouwen;record</v>
      </c>
      <c r="C631" s="119" t="str">
        <f t="shared" si="41"/>
        <v>korte baan;1500;vrije slag;vrouwen</v>
      </c>
      <c r="D631" s="119" t="str">
        <f t="shared" si="38"/>
        <v>korte baan;1500;vrije slag;vrouwen0,0148527777777778</v>
      </c>
      <c r="E631" s="119" t="str">
        <f t="shared" si="39"/>
        <v>korte baan;1500;vrije slag;vrouwen;record0,0148527777777778</v>
      </c>
      <c r="F631" s="36" t="s">
        <v>475</v>
      </c>
      <c r="G631" s="57" t="s">
        <v>57</v>
      </c>
      <c r="H631" s="57">
        <v>1500</v>
      </c>
      <c r="I631" s="36" t="s">
        <v>12</v>
      </c>
      <c r="J631" s="57" t="s">
        <v>451</v>
      </c>
      <c r="K631" s="57">
        <v>2005</v>
      </c>
      <c r="L631" s="114" t="s">
        <v>50</v>
      </c>
      <c r="M631" s="109">
        <v>1.4852777777777779E-2</v>
      </c>
      <c r="N631" s="43" t="s">
        <v>465</v>
      </c>
      <c r="O631" s="113">
        <v>44115</v>
      </c>
      <c r="P631" s="164" t="s">
        <v>37</v>
      </c>
      <c r="Q631" s="57" t="s">
        <v>38</v>
      </c>
    </row>
    <row r="632" spans="1:17" x14ac:dyDescent="0.55000000000000004">
      <c r="A632" s="117" t="str">
        <f>VLOOKUP(B632,verwijzingen!$A$5:$B$152,2,FALSE)&amp;L632</f>
        <v>kbdvr80016 jaar</v>
      </c>
      <c r="B632" s="119" t="str">
        <f t="shared" si="40"/>
        <v>korte baan;800;vrije slag;vrouwen;record</v>
      </c>
      <c r="C632" s="119" t="str">
        <f t="shared" si="41"/>
        <v>korte baan;800;vrije slag;vrouwen</v>
      </c>
      <c r="D632" s="119" t="str">
        <f t="shared" si="38"/>
        <v>korte baan;800;vrije slag;vrouwen0,00744456018518519</v>
      </c>
      <c r="E632" s="119" t="str">
        <f t="shared" si="39"/>
        <v>korte baan;800;vrije slag;vrouwen;record0,00744456018518519</v>
      </c>
      <c r="F632" s="36" t="s">
        <v>475</v>
      </c>
      <c r="G632" s="57" t="s">
        <v>57</v>
      </c>
      <c r="H632" s="57">
        <v>800</v>
      </c>
      <c r="I632" s="36" t="s">
        <v>12</v>
      </c>
      <c r="J632" s="57" t="s">
        <v>451</v>
      </c>
      <c r="K632" s="57">
        <v>2004</v>
      </c>
      <c r="L632" s="114" t="s">
        <v>51</v>
      </c>
      <c r="M632" s="109">
        <v>7.444560185185186E-3</v>
      </c>
      <c r="N632" s="43" t="s">
        <v>466</v>
      </c>
      <c r="O632" s="113">
        <v>44115</v>
      </c>
      <c r="P632" s="164" t="s">
        <v>37</v>
      </c>
      <c r="Q632" s="57" t="s">
        <v>38</v>
      </c>
    </row>
    <row r="633" spans="1:17" x14ac:dyDescent="0.55000000000000004">
      <c r="A633" s="117" t="str">
        <f>VLOOKUP(B633,verwijzingen!$A$5:$B$152,2,FALSE)&amp;L633</f>
        <v>kbdvr150016 jaar</v>
      </c>
      <c r="B633" s="119" t="str">
        <f t="shared" si="40"/>
        <v>korte baan;1500;vrije slag;vrouwen;record</v>
      </c>
      <c r="C633" s="119" t="str">
        <f t="shared" si="41"/>
        <v>korte baan;1500;vrije slag;vrouwen</v>
      </c>
      <c r="D633" s="119" t="str">
        <f t="shared" si="38"/>
        <v>korte baan;1500;vrije slag;vrouwen0,0141927083333333</v>
      </c>
      <c r="E633" s="119" t="str">
        <f t="shared" si="39"/>
        <v>korte baan;1500;vrije slag;vrouwen;record0,0141927083333333</v>
      </c>
      <c r="F633" s="36" t="s">
        <v>475</v>
      </c>
      <c r="G633" s="57" t="s">
        <v>57</v>
      </c>
      <c r="H633" s="57">
        <v>1500</v>
      </c>
      <c r="I633" s="36" t="s">
        <v>12</v>
      </c>
      <c r="J633" s="57" t="s">
        <v>451</v>
      </c>
      <c r="K633" s="57">
        <v>2004</v>
      </c>
      <c r="L633" s="114" t="s">
        <v>51</v>
      </c>
      <c r="M633" s="109">
        <v>1.4192708333333333E-2</v>
      </c>
      <c r="N633" s="43" t="s">
        <v>466</v>
      </c>
      <c r="O633" s="113">
        <v>44115</v>
      </c>
      <c r="P633" s="164" t="s">
        <v>37</v>
      </c>
      <c r="Q633" s="57" t="s">
        <v>38</v>
      </c>
    </row>
    <row r="634" spans="1:17" x14ac:dyDescent="0.55000000000000004">
      <c r="A634" s="117" t="str">
        <f>VLOOKUP(B634,verwijzingen!$A$5:$B$152,2,FALSE)&amp;L634</f>
        <v>kbhvr40016 jaar</v>
      </c>
      <c r="B634" s="119" t="str">
        <f t="shared" si="40"/>
        <v>korte baan;400;vrije slag;mannen;record</v>
      </c>
      <c r="C634" s="119" t="str">
        <f t="shared" si="41"/>
        <v>korte baan;400;vrije slag;mannen</v>
      </c>
      <c r="D634" s="119" t="str">
        <f t="shared" si="38"/>
        <v>korte baan;400;vrije slag;mannen0,00310925925925926</v>
      </c>
      <c r="E634" s="119" t="str">
        <f t="shared" si="39"/>
        <v>korte baan;400;vrije slag;mannen;record0,00310925925925926</v>
      </c>
      <c r="F634" s="36" t="s">
        <v>475</v>
      </c>
      <c r="G634" s="57" t="s">
        <v>57</v>
      </c>
      <c r="H634" s="57">
        <v>400</v>
      </c>
      <c r="I634" s="36" t="s">
        <v>12</v>
      </c>
      <c r="J634" s="57" t="s">
        <v>450</v>
      </c>
      <c r="K634" s="57">
        <v>2004</v>
      </c>
      <c r="L634" s="114" t="s">
        <v>51</v>
      </c>
      <c r="M634" s="109">
        <v>3.1092592592592591E-3</v>
      </c>
      <c r="N634" s="43" t="s">
        <v>30</v>
      </c>
      <c r="O634" s="113">
        <v>44115</v>
      </c>
      <c r="P634" s="164" t="s">
        <v>37</v>
      </c>
      <c r="Q634" s="57" t="s">
        <v>38</v>
      </c>
    </row>
    <row r="635" spans="1:17" x14ac:dyDescent="0.55000000000000004">
      <c r="A635" s="117" t="str">
        <f>VLOOKUP(B635,verwijzingen!$A$5:$B$152,2,FALSE)&amp;L635</f>
        <v>kbhvr80016 jaar</v>
      </c>
      <c r="B635" s="119" t="str">
        <f t="shared" si="40"/>
        <v>korte baan;800;vrije slag;mannen;record</v>
      </c>
      <c r="C635" s="119" t="str">
        <f t="shared" si="41"/>
        <v>korte baan;800;vrije slag;mannen</v>
      </c>
      <c r="D635" s="119" t="str">
        <f t="shared" si="38"/>
        <v>korte baan;800;vrije slag;mannen0,00639571759259259</v>
      </c>
      <c r="E635" s="119" t="str">
        <f t="shared" si="39"/>
        <v>korte baan;800;vrije slag;mannen;record0,00639571759259259</v>
      </c>
      <c r="F635" s="36" t="s">
        <v>475</v>
      </c>
      <c r="G635" s="57" t="s">
        <v>57</v>
      </c>
      <c r="H635" s="57">
        <v>800</v>
      </c>
      <c r="I635" s="36" t="s">
        <v>12</v>
      </c>
      <c r="J635" s="57" t="s">
        <v>450</v>
      </c>
      <c r="K635" s="57">
        <v>2004</v>
      </c>
      <c r="L635" s="114" t="s">
        <v>51</v>
      </c>
      <c r="M635" s="109">
        <v>6.3957175925925926E-3</v>
      </c>
      <c r="N635" s="43" t="s">
        <v>30</v>
      </c>
      <c r="O635" s="113">
        <v>44115</v>
      </c>
      <c r="P635" s="164" t="s">
        <v>37</v>
      </c>
      <c r="Q635" s="57" t="s">
        <v>38</v>
      </c>
    </row>
    <row r="636" spans="1:17" x14ac:dyDescent="0.55000000000000004">
      <c r="A636" s="117" t="str">
        <f>VLOOKUP(B636,verwijzingen!$A$5:$B$152,2,FALSE)&amp;L636</f>
        <v>kbhvr150016 jaar</v>
      </c>
      <c r="B636" s="119" t="str">
        <f t="shared" si="40"/>
        <v>korte baan;1500;vrije slag;mannen;record</v>
      </c>
      <c r="C636" s="119" t="str">
        <f t="shared" si="41"/>
        <v>korte baan;1500;vrije slag;mannen</v>
      </c>
      <c r="D636" s="119" t="str">
        <f t="shared" si="38"/>
        <v>korte baan;1500;vrije slag;mannen0,0122596064814815</v>
      </c>
      <c r="E636" s="119" t="str">
        <f t="shared" si="39"/>
        <v>korte baan;1500;vrije slag;mannen;record0,0122596064814815</v>
      </c>
      <c r="F636" s="36" t="s">
        <v>475</v>
      </c>
      <c r="G636" s="57" t="s">
        <v>57</v>
      </c>
      <c r="H636" s="57">
        <v>1500</v>
      </c>
      <c r="I636" s="36" t="s">
        <v>12</v>
      </c>
      <c r="J636" s="57" t="s">
        <v>450</v>
      </c>
      <c r="K636" s="57">
        <v>2004</v>
      </c>
      <c r="L636" s="114" t="s">
        <v>51</v>
      </c>
      <c r="M636" s="109">
        <v>1.2259606481481484E-2</v>
      </c>
      <c r="N636" s="43" t="s">
        <v>30</v>
      </c>
      <c r="O636" s="113">
        <v>44115</v>
      </c>
      <c r="P636" s="164" t="s">
        <v>37</v>
      </c>
      <c r="Q636" s="57" t="s">
        <v>38</v>
      </c>
    </row>
    <row r="637" spans="1:17" hidden="1" x14ac:dyDescent="0.55000000000000004">
      <c r="A637" s="117" t="e">
        <f>VLOOKUP(B637,verwijzingen!$A$5:$B$152,2,FALSE)&amp;L637</f>
        <v>#N/A</v>
      </c>
      <c r="B637" s="119" t="str">
        <f t="shared" si="40"/>
        <v>korte baan;400;vrije slag;mannen;oud</v>
      </c>
      <c r="C637" s="119" t="str">
        <f t="shared" si="41"/>
        <v>korte baan;400;vrije slag;mannen</v>
      </c>
      <c r="D637" s="119" t="str">
        <f t="shared" si="38"/>
        <v>korte baan;400;vrije slag;mannen0,00327569444444445</v>
      </c>
      <c r="E637" s="119" t="str">
        <f t="shared" si="39"/>
        <v>korte baan;400;vrije slag;mannen;oud0,00327569444444445</v>
      </c>
      <c r="F637" s="36" t="s">
        <v>475</v>
      </c>
      <c r="G637" s="57" t="s">
        <v>57</v>
      </c>
      <c r="H637" s="57">
        <v>400</v>
      </c>
      <c r="I637" s="36" t="s">
        <v>12</v>
      </c>
      <c r="J637" s="57" t="s">
        <v>450</v>
      </c>
      <c r="K637" s="57">
        <v>2003</v>
      </c>
      <c r="L637" s="114" t="s">
        <v>52</v>
      </c>
      <c r="M637" s="109">
        <v>3.2756944444444452E-3</v>
      </c>
      <c r="N637" s="43" t="s">
        <v>20</v>
      </c>
      <c r="O637" s="113">
        <v>44115</v>
      </c>
      <c r="P637" s="164" t="s">
        <v>37</v>
      </c>
      <c r="Q637" s="57" t="s">
        <v>53</v>
      </c>
    </row>
    <row r="638" spans="1:17" x14ac:dyDescent="0.55000000000000004">
      <c r="A638" s="117" t="str">
        <f>VLOOKUP(B638,verwijzingen!$A$5:$B$152,2,FALSE)&amp;L638</f>
        <v>kbhvr150017 jaar</v>
      </c>
      <c r="B638" s="119" t="str">
        <f t="shared" si="40"/>
        <v>korte baan;1500;vrije slag;mannen;record</v>
      </c>
      <c r="C638" s="119" t="str">
        <f t="shared" si="41"/>
        <v>korte baan;1500;vrije slag;mannen</v>
      </c>
      <c r="D638" s="119" t="str">
        <f t="shared" si="38"/>
        <v>korte baan;1500;vrije slag;mannen0,0127614583333333</v>
      </c>
      <c r="E638" s="119" t="str">
        <f t="shared" si="39"/>
        <v>korte baan;1500;vrije slag;mannen;record0,0127614583333333</v>
      </c>
      <c r="F638" s="36" t="s">
        <v>475</v>
      </c>
      <c r="G638" s="43" t="s">
        <v>57</v>
      </c>
      <c r="H638" s="57">
        <v>1500</v>
      </c>
      <c r="I638" s="36" t="s">
        <v>12</v>
      </c>
      <c r="J638" s="43" t="s">
        <v>450</v>
      </c>
      <c r="K638" s="57">
        <v>2003</v>
      </c>
      <c r="L638" s="114" t="s">
        <v>52</v>
      </c>
      <c r="M638" s="109">
        <v>1.2761458333333335E-2</v>
      </c>
      <c r="N638" s="43" t="s">
        <v>20</v>
      </c>
      <c r="O638" s="113">
        <v>44115</v>
      </c>
      <c r="P638" s="164" t="s">
        <v>37</v>
      </c>
      <c r="Q638" s="43" t="s">
        <v>38</v>
      </c>
    </row>
    <row r="639" spans="1:17" x14ac:dyDescent="0.55000000000000004">
      <c r="A639" s="117" t="str">
        <f>VLOOKUP(B639,verwijzingen!$A$5:$B$152,2,FALSE)&amp;L639</f>
        <v>kbhwi20017 jaar</v>
      </c>
      <c r="B639" s="119" t="str">
        <f t="shared" si="40"/>
        <v>korte baan;200;wisselslag;mannen;record</v>
      </c>
      <c r="C639" s="119" t="str">
        <f t="shared" si="41"/>
        <v>korte baan;200;wisselslag;mannen</v>
      </c>
      <c r="D639" s="119" t="str">
        <f t="shared" si="38"/>
        <v>korte baan;200;wisselslag;mannen0,00164236111111111</v>
      </c>
      <c r="E639" s="119" t="str">
        <f t="shared" si="39"/>
        <v>korte baan;200;wisselslag;mannen;record0,00164236111111111</v>
      </c>
      <c r="F639" s="36" t="s">
        <v>475</v>
      </c>
      <c r="G639" s="43" t="s">
        <v>57</v>
      </c>
      <c r="H639" s="57">
        <v>200</v>
      </c>
      <c r="I639" s="36" t="s">
        <v>17</v>
      </c>
      <c r="J639" s="43" t="s">
        <v>450</v>
      </c>
      <c r="K639" s="57">
        <v>2003</v>
      </c>
      <c r="L639" s="114" t="s">
        <v>52</v>
      </c>
      <c r="M639" s="109">
        <v>1.6423611111111111E-3</v>
      </c>
      <c r="N639" s="43" t="s">
        <v>469</v>
      </c>
      <c r="O639" s="113">
        <v>44115</v>
      </c>
      <c r="P639" s="164" t="s">
        <v>37</v>
      </c>
      <c r="Q639" s="43" t="s">
        <v>38</v>
      </c>
    </row>
    <row r="640" spans="1:17" x14ac:dyDescent="0.55000000000000004">
      <c r="A640" s="117" t="str">
        <f>VLOOKUP(B640,verwijzingen!$A$5:$B$152,2,FALSE)&amp;L640</f>
        <v>kbhvr80017 jaar</v>
      </c>
      <c r="B640" s="119" t="str">
        <f t="shared" si="40"/>
        <v>korte baan;800;vrije slag;mannen;record</v>
      </c>
      <c r="C640" s="119" t="str">
        <f t="shared" si="41"/>
        <v>korte baan;800;vrije slag;mannen</v>
      </c>
      <c r="D640" s="119" t="str">
        <f t="shared" si="38"/>
        <v>korte baan;800;vrije slag;mannen0,00664537037037037</v>
      </c>
      <c r="E640" s="119" t="str">
        <f t="shared" si="39"/>
        <v>korte baan;800;vrije slag;mannen;record0,00664537037037037</v>
      </c>
      <c r="F640" s="36" t="s">
        <v>475</v>
      </c>
      <c r="G640" s="43" t="s">
        <v>57</v>
      </c>
      <c r="H640" s="57">
        <v>800</v>
      </c>
      <c r="I640" s="36" t="s">
        <v>12</v>
      </c>
      <c r="J640" s="43" t="s">
        <v>450</v>
      </c>
      <c r="K640" s="57">
        <v>2003</v>
      </c>
      <c r="L640" s="114" t="s">
        <v>52</v>
      </c>
      <c r="M640" s="109">
        <v>6.6453703703703701E-3</v>
      </c>
      <c r="N640" s="43" t="s">
        <v>444</v>
      </c>
      <c r="O640" s="113">
        <v>44115</v>
      </c>
      <c r="P640" s="164" t="s">
        <v>37</v>
      </c>
      <c r="Q640" s="43" t="s">
        <v>38</v>
      </c>
    </row>
    <row r="641" spans="1:17" x14ac:dyDescent="0.55000000000000004">
      <c r="A641" s="117" t="str">
        <f>VLOOKUP(B641,[1]verwijzingen!$A$5:$B$151,2,FALSE)&amp;L641</f>
        <v>kbdvl5014 jaar</v>
      </c>
      <c r="B641" s="119" t="str">
        <f t="shared" si="40"/>
        <v>korte baan;50;vlinderslag;vrouwen;record</v>
      </c>
      <c r="C641" s="119" t="str">
        <f t="shared" si="41"/>
        <v>korte baan;50;vlinderslag;vrouwen</v>
      </c>
      <c r="D641" s="119" t="str">
        <f t="shared" si="38"/>
        <v>korte baan;50;vlinderslag;vrouwen0,000361574074074074</v>
      </c>
      <c r="E641" s="119" t="str">
        <f t="shared" si="39"/>
        <v>korte baan;50;vlinderslag;vrouwen;record0,000361574074074074</v>
      </c>
      <c r="F641" s="36" t="s">
        <v>475</v>
      </c>
      <c r="G641" s="57" t="s">
        <v>57</v>
      </c>
      <c r="H641" s="57">
        <v>50</v>
      </c>
      <c r="I641" s="36" t="s">
        <v>15</v>
      </c>
      <c r="J641" s="57" t="s">
        <v>451</v>
      </c>
      <c r="K641" s="57">
        <v>2007</v>
      </c>
      <c r="L641" s="114" t="s">
        <v>49</v>
      </c>
      <c r="M641" s="109">
        <v>3.6157407407407405E-4</v>
      </c>
      <c r="N641" s="43" t="s">
        <v>26</v>
      </c>
      <c r="O641" s="113">
        <v>44380</v>
      </c>
      <c r="P641" s="164" t="s">
        <v>443</v>
      </c>
      <c r="Q641" s="57" t="s">
        <v>38</v>
      </c>
    </row>
    <row r="642" spans="1:17" hidden="1" x14ac:dyDescent="0.55000000000000004">
      <c r="A642" s="117" t="e">
        <f>VLOOKUP(B642,verwijzingen!$A$5:$B$152,2,FALSE)&amp;L642</f>
        <v>#N/A</v>
      </c>
      <c r="B642" s="119" t="str">
        <f t="shared" si="40"/>
        <v>korte baan;100;vlinderslag;vrouwen;oud</v>
      </c>
      <c r="C642" s="119" t="str">
        <f t="shared" si="41"/>
        <v>korte baan;100;vlinderslag;vrouwen</v>
      </c>
      <c r="D642" s="119" t="str">
        <f t="shared" si="38"/>
        <v>korte baan;100;vlinderslag;vrouwen0,000848611111111111</v>
      </c>
      <c r="E642" s="119" t="str">
        <f t="shared" si="39"/>
        <v>korte baan;100;vlinderslag;vrouwen;oud0,000848611111111111</v>
      </c>
      <c r="F642" s="36" t="s">
        <v>475</v>
      </c>
      <c r="G642" s="57" t="s">
        <v>57</v>
      </c>
      <c r="H642" s="57">
        <v>100</v>
      </c>
      <c r="I642" s="36" t="s">
        <v>15</v>
      </c>
      <c r="J642" s="57" t="s">
        <v>451</v>
      </c>
      <c r="K642" s="57">
        <v>2007</v>
      </c>
      <c r="L642" s="114" t="s">
        <v>49</v>
      </c>
      <c r="M642" s="109">
        <v>8.4861111111111107E-4</v>
      </c>
      <c r="N642" s="43" t="s">
        <v>26</v>
      </c>
      <c r="O642" s="113">
        <v>44380</v>
      </c>
      <c r="P642" s="164" t="s">
        <v>443</v>
      </c>
      <c r="Q642" s="57" t="s">
        <v>53</v>
      </c>
    </row>
    <row r="643" spans="1:17" hidden="1" x14ac:dyDescent="0.55000000000000004">
      <c r="A643" s="117" t="e">
        <f>VLOOKUP(B643,verwijzingen!$A$5:$B$152,2,FALSE)&amp;L643</f>
        <v>#N/A</v>
      </c>
      <c r="B643" s="119" t="str">
        <f t="shared" si="40"/>
        <v>korte baan;200;vlinderslag;vrouwen;oud</v>
      </c>
      <c r="C643" s="119" t="str">
        <f t="shared" si="41"/>
        <v>korte baan;200;vlinderslag;vrouwen</v>
      </c>
      <c r="D643" s="119" t="str">
        <f t="shared" si="38"/>
        <v>korte baan;200;vlinderslag;vrouwen0,00185266203703704</v>
      </c>
      <c r="E643" s="119" t="str">
        <f t="shared" si="39"/>
        <v>korte baan;200;vlinderslag;vrouwen;oud0,00185266203703704</v>
      </c>
      <c r="F643" s="36" t="s">
        <v>475</v>
      </c>
      <c r="G643" s="57" t="s">
        <v>57</v>
      </c>
      <c r="H643" s="57">
        <v>200</v>
      </c>
      <c r="I643" s="36" t="s">
        <v>15</v>
      </c>
      <c r="J643" s="57" t="s">
        <v>451</v>
      </c>
      <c r="K643" s="57">
        <v>2007</v>
      </c>
      <c r="L643" s="114" t="s">
        <v>49</v>
      </c>
      <c r="M643" s="109">
        <v>1.852662037037037E-3</v>
      </c>
      <c r="N643" s="43" t="s">
        <v>26</v>
      </c>
      <c r="O643" s="113">
        <v>44380</v>
      </c>
      <c r="P643" s="164" t="s">
        <v>443</v>
      </c>
      <c r="Q643" s="57" t="s">
        <v>53</v>
      </c>
    </row>
    <row r="644" spans="1:17" hidden="1" x14ac:dyDescent="0.55000000000000004">
      <c r="A644" s="117" t="e">
        <f>VLOOKUP(B644,verwijzingen!$A$5:$B$152,2,FALSE)&amp;L644</f>
        <v>#N/A</v>
      </c>
      <c r="B644" s="119" t="str">
        <f t="shared" si="40"/>
        <v>korte baan;400;wisselslag;vrouwen;oud</v>
      </c>
      <c r="C644" s="119" t="str">
        <f t="shared" si="41"/>
        <v>korte baan;400;wisselslag;vrouwen</v>
      </c>
      <c r="D644" s="119" t="str">
        <f t="shared" si="38"/>
        <v>korte baan;400;wisselslag;vrouwen0,00386550925925926</v>
      </c>
      <c r="E644" s="119" t="str">
        <f t="shared" si="39"/>
        <v>korte baan;400;wisselslag;vrouwen;oud0,00386550925925926</v>
      </c>
      <c r="F644" s="36" t="s">
        <v>475</v>
      </c>
      <c r="G644" s="57" t="s">
        <v>57</v>
      </c>
      <c r="H644" s="57">
        <v>400</v>
      </c>
      <c r="I644" s="36" t="s">
        <v>17</v>
      </c>
      <c r="J644" s="57" t="s">
        <v>451</v>
      </c>
      <c r="K644" s="57">
        <v>2007</v>
      </c>
      <c r="L644" s="114" t="s">
        <v>49</v>
      </c>
      <c r="M644" s="109">
        <v>3.8655092592592595E-3</v>
      </c>
      <c r="N644" s="43" t="s">
        <v>26</v>
      </c>
      <c r="O644" s="113">
        <v>44380</v>
      </c>
      <c r="P644" s="164" t="s">
        <v>443</v>
      </c>
      <c r="Q644" s="57" t="s">
        <v>53</v>
      </c>
    </row>
    <row r="645" spans="1:17" hidden="1" x14ac:dyDescent="0.55000000000000004">
      <c r="A645" s="117" t="e">
        <f>VLOOKUP(B645,verwijzingen!$A$5:$B$152,2,FALSE)&amp;L645</f>
        <v>#N/A</v>
      </c>
      <c r="B645" s="119" t="str">
        <f t="shared" si="40"/>
        <v>korte baan;50;vrije slag;vrouwen;oud</v>
      </c>
      <c r="C645" s="119" t="str">
        <f t="shared" si="41"/>
        <v>korte baan;50;vrije slag;vrouwen</v>
      </c>
      <c r="D645" s="119" t="str">
        <f t="shared" si="38"/>
        <v>korte baan;50;vrije slag;vrouwen0,000406134259259259</v>
      </c>
      <c r="E645" s="119" t="str">
        <f t="shared" si="39"/>
        <v>korte baan;50;vrije slag;vrouwen;oud0,000406134259259259</v>
      </c>
      <c r="F645" s="36" t="s">
        <v>475</v>
      </c>
      <c r="G645" s="57" t="s">
        <v>57</v>
      </c>
      <c r="H645" s="57">
        <v>50</v>
      </c>
      <c r="I645" s="36" t="s">
        <v>12</v>
      </c>
      <c r="J645" s="57" t="s">
        <v>451</v>
      </c>
      <c r="K645" s="57">
        <v>2007</v>
      </c>
      <c r="L645" s="114" t="s">
        <v>49</v>
      </c>
      <c r="M645" s="109">
        <v>4.061342592592593E-4</v>
      </c>
      <c r="N645" s="43" t="s">
        <v>464</v>
      </c>
      <c r="O645" s="113">
        <v>44380</v>
      </c>
      <c r="P645" s="164" t="s">
        <v>443</v>
      </c>
      <c r="Q645" s="57" t="s">
        <v>53</v>
      </c>
    </row>
    <row r="646" spans="1:17" hidden="1" x14ac:dyDescent="0.55000000000000004">
      <c r="A646" s="117" t="e">
        <f>VLOOKUP(B646,verwijzingen!$A$5:$B$152,2,FALSE)&amp;L646</f>
        <v>#N/A</v>
      </c>
      <c r="B646" s="119" t="str">
        <f t="shared" si="40"/>
        <v>korte baan;100;vrije slag;vrouwen;oud</v>
      </c>
      <c r="C646" s="119" t="str">
        <f t="shared" si="41"/>
        <v>korte baan;100;vrije slag;vrouwen</v>
      </c>
      <c r="D646" s="119" t="str">
        <f t="shared" si="38"/>
        <v>korte baan;100;vrije slag;vrouwen0,000867013888888889</v>
      </c>
      <c r="E646" s="119" t="str">
        <f t="shared" si="39"/>
        <v>korte baan;100;vrije slag;vrouwen;oud0,000867013888888889</v>
      </c>
      <c r="F646" s="36" t="s">
        <v>475</v>
      </c>
      <c r="G646" s="57" t="s">
        <v>57</v>
      </c>
      <c r="H646" s="57">
        <v>100</v>
      </c>
      <c r="I646" s="36" t="s">
        <v>12</v>
      </c>
      <c r="J646" s="57" t="s">
        <v>451</v>
      </c>
      <c r="K646" s="57">
        <v>2007</v>
      </c>
      <c r="L646" s="114" t="s">
        <v>49</v>
      </c>
      <c r="M646" s="109">
        <v>8.6701388888888885E-4</v>
      </c>
      <c r="N646" s="43" t="s">
        <v>464</v>
      </c>
      <c r="O646" s="113">
        <v>44380</v>
      </c>
      <c r="P646" s="164" t="s">
        <v>443</v>
      </c>
      <c r="Q646" s="57" t="s">
        <v>53</v>
      </c>
    </row>
    <row r="647" spans="1:17" hidden="1" x14ac:dyDescent="0.55000000000000004">
      <c r="A647" s="117" t="e">
        <f>VLOOKUP(B647,verwijzingen!$A$5:$B$152,2,FALSE)&amp;L647</f>
        <v>#N/A</v>
      </c>
      <c r="B647" s="119" t="str">
        <f t="shared" si="40"/>
        <v>korte baan;200;vrije slag;vrouwen;oud</v>
      </c>
      <c r="C647" s="119" t="str">
        <f t="shared" si="41"/>
        <v>korte baan;200;vrije slag;vrouwen</v>
      </c>
      <c r="D647" s="119" t="str">
        <f t="shared" si="38"/>
        <v>korte baan;200;vrije slag;vrouwen0,00182199074074074</v>
      </c>
      <c r="E647" s="119" t="str">
        <f t="shared" si="39"/>
        <v>korte baan;200;vrije slag;vrouwen;oud0,00182199074074074</v>
      </c>
      <c r="F647" s="36" t="s">
        <v>475</v>
      </c>
      <c r="G647" s="57" t="s">
        <v>57</v>
      </c>
      <c r="H647" s="57">
        <v>200</v>
      </c>
      <c r="I647" s="36" t="s">
        <v>12</v>
      </c>
      <c r="J647" s="57" t="s">
        <v>451</v>
      </c>
      <c r="K647" s="57">
        <v>2007</v>
      </c>
      <c r="L647" s="114" t="s">
        <v>49</v>
      </c>
      <c r="M647" s="109">
        <v>1.821990740740741E-3</v>
      </c>
      <c r="N647" s="43" t="s">
        <v>464</v>
      </c>
      <c r="O647" s="113">
        <v>44380</v>
      </c>
      <c r="P647" s="164" t="s">
        <v>443</v>
      </c>
      <c r="Q647" s="57" t="s">
        <v>53</v>
      </c>
    </row>
    <row r="648" spans="1:17" hidden="1" x14ac:dyDescent="0.55000000000000004">
      <c r="A648" s="117" t="e">
        <f>VLOOKUP(B648,verwijzingen!$A$5:$B$152,2,FALSE)&amp;L648</f>
        <v>#N/A</v>
      </c>
      <c r="B648" s="119" t="str">
        <f t="shared" si="40"/>
        <v>korte baan;50;rugslag;vrouwen;oud</v>
      </c>
      <c r="C648" s="119" t="str">
        <f t="shared" si="41"/>
        <v>korte baan;50;rugslag;vrouwen</v>
      </c>
      <c r="D648" s="119" t="str">
        <f t="shared" si="38"/>
        <v>korte baan;50;rugslag;vrouwen0,000429513888888889</v>
      </c>
      <c r="E648" s="119" t="str">
        <f t="shared" si="39"/>
        <v>korte baan;50;rugslag;vrouwen;oud0,000429513888888889</v>
      </c>
      <c r="F648" s="36" t="s">
        <v>475</v>
      </c>
      <c r="G648" s="57" t="s">
        <v>57</v>
      </c>
      <c r="H648" s="57">
        <v>50</v>
      </c>
      <c r="I648" s="36" t="s">
        <v>13</v>
      </c>
      <c r="J648" s="57" t="s">
        <v>451</v>
      </c>
      <c r="K648" s="57">
        <v>2007</v>
      </c>
      <c r="L648" s="114" t="s">
        <v>49</v>
      </c>
      <c r="M648" s="109">
        <v>4.2951388888888884E-4</v>
      </c>
      <c r="N648" s="43" t="s">
        <v>464</v>
      </c>
      <c r="O648" s="113">
        <v>44380</v>
      </c>
      <c r="P648" s="164" t="s">
        <v>443</v>
      </c>
      <c r="Q648" s="57" t="s">
        <v>53</v>
      </c>
    </row>
    <row r="649" spans="1:17" hidden="1" x14ac:dyDescent="0.55000000000000004">
      <c r="A649" s="117" t="e">
        <f>VLOOKUP(B649,verwijzingen!$A$5:$B$152,2,FALSE)&amp;L649</f>
        <v>#N/A</v>
      </c>
      <c r="B649" s="119" t="str">
        <f t="shared" si="40"/>
        <v>korte baan;100;rugslag;vrouwen;oud</v>
      </c>
      <c r="C649" s="119" t="str">
        <f t="shared" si="41"/>
        <v>korte baan;100;rugslag;vrouwen</v>
      </c>
      <c r="D649" s="119" t="str">
        <f t="shared" si="38"/>
        <v>korte baan;100;rugslag;vrouwen0,000907175925925926</v>
      </c>
      <c r="E649" s="119" t="str">
        <f t="shared" si="39"/>
        <v>korte baan;100;rugslag;vrouwen;oud0,000907175925925926</v>
      </c>
      <c r="F649" s="36" t="s">
        <v>475</v>
      </c>
      <c r="G649" s="57" t="s">
        <v>57</v>
      </c>
      <c r="H649" s="57">
        <v>100</v>
      </c>
      <c r="I649" s="36" t="s">
        <v>13</v>
      </c>
      <c r="J649" s="57" t="s">
        <v>451</v>
      </c>
      <c r="K649" s="57">
        <v>2007</v>
      </c>
      <c r="L649" s="114" t="s">
        <v>49</v>
      </c>
      <c r="M649" s="109">
        <v>9.0717592592592597E-4</v>
      </c>
      <c r="N649" s="43" t="s">
        <v>464</v>
      </c>
      <c r="O649" s="113">
        <v>44380</v>
      </c>
      <c r="P649" s="164" t="s">
        <v>443</v>
      </c>
      <c r="Q649" s="57" t="s">
        <v>53</v>
      </c>
    </row>
    <row r="650" spans="1:17" hidden="1" x14ac:dyDescent="0.55000000000000004">
      <c r="A650" s="117" t="e">
        <f>VLOOKUP(B650,verwijzingen!$A$5:$B$152,2,FALSE)&amp;L650</f>
        <v>#N/A</v>
      </c>
      <c r="B650" s="119" t="str">
        <f t="shared" si="40"/>
        <v>korte baan;50;schoolslag;vrouwen;oud</v>
      </c>
      <c r="C650" s="119" t="str">
        <f t="shared" si="41"/>
        <v>korte baan;50;schoolslag;vrouwen</v>
      </c>
      <c r="D650" s="119" t="str">
        <f t="shared" si="38"/>
        <v>korte baan;50;schoolslag;vrouwen0,000454861111111111</v>
      </c>
      <c r="E650" s="119" t="str">
        <f t="shared" si="39"/>
        <v>korte baan;50;schoolslag;vrouwen;oud0,000454861111111111</v>
      </c>
      <c r="F650" s="36" t="s">
        <v>475</v>
      </c>
      <c r="G650" s="57" t="s">
        <v>57</v>
      </c>
      <c r="H650" s="57">
        <v>50</v>
      </c>
      <c r="I650" s="36" t="s">
        <v>14</v>
      </c>
      <c r="J650" s="57" t="s">
        <v>451</v>
      </c>
      <c r="K650" s="57">
        <v>2007</v>
      </c>
      <c r="L650" s="114" t="s">
        <v>49</v>
      </c>
      <c r="M650" s="109">
        <v>4.5486111111111102E-4</v>
      </c>
      <c r="N650" s="43" t="s">
        <v>464</v>
      </c>
      <c r="O650" s="113">
        <v>44380</v>
      </c>
      <c r="P650" s="164" t="s">
        <v>443</v>
      </c>
      <c r="Q650" s="57" t="s">
        <v>53</v>
      </c>
    </row>
    <row r="651" spans="1:17" hidden="1" x14ac:dyDescent="0.55000000000000004">
      <c r="A651" s="117" t="e">
        <f>VLOOKUP(B651,verwijzingen!$A$5:$B$152,2,FALSE)&amp;L651</f>
        <v>#N/A</v>
      </c>
      <c r="B651" s="119" t="str">
        <f t="shared" si="40"/>
        <v>korte baan;100;schoolslag;vrouwen;oud</v>
      </c>
      <c r="C651" s="119" t="str">
        <f t="shared" si="41"/>
        <v>korte baan;100;schoolslag;vrouwen</v>
      </c>
      <c r="D651" s="119" t="str">
        <f t="shared" si="38"/>
        <v>korte baan;100;schoolslag;vrouwen0,000969791666666667</v>
      </c>
      <c r="E651" s="119" t="str">
        <f t="shared" si="39"/>
        <v>korte baan;100;schoolslag;vrouwen;oud0,000969791666666667</v>
      </c>
      <c r="F651" s="36" t="s">
        <v>475</v>
      </c>
      <c r="G651" s="57" t="s">
        <v>57</v>
      </c>
      <c r="H651" s="57">
        <v>100</v>
      </c>
      <c r="I651" s="36" t="s">
        <v>14</v>
      </c>
      <c r="J651" s="57" t="s">
        <v>451</v>
      </c>
      <c r="K651" s="57">
        <v>2007</v>
      </c>
      <c r="L651" s="114" t="s">
        <v>49</v>
      </c>
      <c r="M651" s="109">
        <v>9.6979166666666665E-4</v>
      </c>
      <c r="N651" s="43" t="s">
        <v>464</v>
      </c>
      <c r="O651" s="113">
        <v>44380</v>
      </c>
      <c r="P651" s="164" t="s">
        <v>443</v>
      </c>
      <c r="Q651" s="57" t="s">
        <v>53</v>
      </c>
    </row>
    <row r="652" spans="1:17" hidden="1" x14ac:dyDescent="0.55000000000000004">
      <c r="A652" s="117" t="e">
        <f>VLOOKUP(B652,verwijzingen!$A$5:$B$152,2,FALSE)&amp;L652</f>
        <v>#N/A</v>
      </c>
      <c r="B652" s="119" t="str">
        <f t="shared" si="40"/>
        <v>korte baan;200;wisselslag;vrouwen;oud</v>
      </c>
      <c r="C652" s="119" t="str">
        <f t="shared" si="41"/>
        <v>korte baan;200;wisselslag;vrouwen</v>
      </c>
      <c r="D652" s="119" t="str">
        <f t="shared" si="38"/>
        <v>korte baan;200;wisselslag;vrouwen0,00194780092592593</v>
      </c>
      <c r="E652" s="119" t="str">
        <f t="shared" si="39"/>
        <v>korte baan;200;wisselslag;vrouwen;oud0,00194780092592593</v>
      </c>
      <c r="F652" s="36" t="s">
        <v>475</v>
      </c>
      <c r="G652" s="57" t="s">
        <v>57</v>
      </c>
      <c r="H652" s="57">
        <v>200</v>
      </c>
      <c r="I652" s="36" t="s">
        <v>17</v>
      </c>
      <c r="J652" s="57" t="s">
        <v>451</v>
      </c>
      <c r="K652" s="57">
        <v>2007</v>
      </c>
      <c r="L652" s="114" t="s">
        <v>49</v>
      </c>
      <c r="M652" s="109">
        <v>1.947800925925926E-3</v>
      </c>
      <c r="N652" s="43" t="s">
        <v>464</v>
      </c>
      <c r="O652" s="113">
        <v>44380</v>
      </c>
      <c r="P652" s="164" t="s">
        <v>443</v>
      </c>
      <c r="Q652" s="57" t="s">
        <v>53</v>
      </c>
    </row>
    <row r="653" spans="1:17" hidden="1" x14ac:dyDescent="0.55000000000000004">
      <c r="A653" s="117" t="e">
        <f>VLOOKUP(B653,verwijzingen!$A$5:$B$152,2,FALSE)&amp;L653</f>
        <v>#N/A</v>
      </c>
      <c r="B653" s="119" t="str">
        <f t="shared" si="40"/>
        <v>korte baan;50;rugslag;vrouwen;oud</v>
      </c>
      <c r="C653" s="119" t="str">
        <f t="shared" si="41"/>
        <v>korte baan;50;rugslag;vrouwen</v>
      </c>
      <c r="D653" s="119" t="str">
        <f t="shared" si="38"/>
        <v>korte baan;50;rugslag;vrouwen0,000478819444444444</v>
      </c>
      <c r="E653" s="119" t="str">
        <f t="shared" si="39"/>
        <v>korte baan;50;rugslag;vrouwen;oud0,000478819444444444</v>
      </c>
      <c r="F653" s="36" t="s">
        <v>475</v>
      </c>
      <c r="G653" s="57" t="s">
        <v>57</v>
      </c>
      <c r="H653" s="57">
        <v>50</v>
      </c>
      <c r="I653" s="36" t="s">
        <v>13</v>
      </c>
      <c r="J653" s="57" t="s">
        <v>451</v>
      </c>
      <c r="K653" s="57">
        <v>2006</v>
      </c>
      <c r="L653" s="114" t="s">
        <v>50</v>
      </c>
      <c r="M653" s="109">
        <v>4.7881944444444447E-4</v>
      </c>
      <c r="N653" s="43" t="s">
        <v>458</v>
      </c>
      <c r="O653" s="113">
        <v>44380</v>
      </c>
      <c r="P653" s="164" t="s">
        <v>443</v>
      </c>
      <c r="Q653" s="57" t="s">
        <v>53</v>
      </c>
    </row>
    <row r="654" spans="1:17" hidden="1" x14ac:dyDescent="0.55000000000000004">
      <c r="A654" s="117" t="e">
        <f>VLOOKUP(B654,verwijzingen!$A$5:$B$152,2,FALSE)&amp;L654</f>
        <v>#N/A</v>
      </c>
      <c r="B654" s="119" t="str">
        <f t="shared" si="40"/>
        <v>korte baan;50;schoolslag;vrouwen;oud</v>
      </c>
      <c r="C654" s="119" t="str">
        <f t="shared" si="41"/>
        <v>korte baan;50;schoolslag;vrouwen</v>
      </c>
      <c r="D654" s="119" t="str">
        <f t="shared" si="38"/>
        <v>korte baan;50;schoolslag;vrouwen0,000442476851851852</v>
      </c>
      <c r="E654" s="119" t="str">
        <f t="shared" si="39"/>
        <v>korte baan;50;schoolslag;vrouwen;oud0,000442476851851852</v>
      </c>
      <c r="F654" s="36" t="s">
        <v>475</v>
      </c>
      <c r="G654" s="57" t="s">
        <v>57</v>
      </c>
      <c r="H654" s="57">
        <v>50</v>
      </c>
      <c r="I654" s="36" t="s">
        <v>14</v>
      </c>
      <c r="J654" s="57" t="s">
        <v>451</v>
      </c>
      <c r="K654" s="57">
        <v>2005</v>
      </c>
      <c r="L654" s="114" t="s">
        <v>51</v>
      </c>
      <c r="M654" s="109">
        <v>4.4247685185185183E-4</v>
      </c>
      <c r="N654" s="43" t="s">
        <v>465</v>
      </c>
      <c r="O654" s="113">
        <v>44380</v>
      </c>
      <c r="P654" s="164" t="s">
        <v>443</v>
      </c>
      <c r="Q654" s="57" t="s">
        <v>53</v>
      </c>
    </row>
    <row r="655" spans="1:17" hidden="1" x14ac:dyDescent="0.55000000000000004">
      <c r="A655" s="117" t="e">
        <f>VLOOKUP(B655,verwijzingen!$A$5:$B$152,2,FALSE)&amp;L655</f>
        <v>#N/A</v>
      </c>
      <c r="B655" s="119" t="str">
        <f t="shared" si="40"/>
        <v>korte baan;50;schoolslag;vrouwen;oud</v>
      </c>
      <c r="C655" s="119" t="str">
        <f t="shared" si="41"/>
        <v>korte baan;50;schoolslag;vrouwen</v>
      </c>
      <c r="D655" s="119" t="str">
        <f t="shared" si="38"/>
        <v>korte baan;50;schoolslag;vrouwen0,000438425925925926</v>
      </c>
      <c r="E655" s="119" t="str">
        <f t="shared" si="39"/>
        <v>korte baan;50;schoolslag;vrouwen;oud0,000438425925925926</v>
      </c>
      <c r="F655" s="36" t="s">
        <v>475</v>
      </c>
      <c r="G655" s="57" t="s">
        <v>57</v>
      </c>
      <c r="H655" s="57">
        <v>50</v>
      </c>
      <c r="I655" s="36" t="s">
        <v>14</v>
      </c>
      <c r="J655" s="57" t="s">
        <v>451</v>
      </c>
      <c r="K655" s="57">
        <v>2005</v>
      </c>
      <c r="L655" s="114" t="s">
        <v>51</v>
      </c>
      <c r="M655" s="109">
        <v>4.3842592592592593E-4</v>
      </c>
      <c r="N655" s="43" t="s">
        <v>465</v>
      </c>
      <c r="O655" s="113">
        <v>44380</v>
      </c>
      <c r="P655" s="164" t="s">
        <v>443</v>
      </c>
      <c r="Q655" s="57" t="s">
        <v>53</v>
      </c>
    </row>
    <row r="656" spans="1:17" hidden="1" x14ac:dyDescent="0.55000000000000004">
      <c r="A656" s="117" t="e">
        <f>VLOOKUP(B656,verwijzingen!$A$5:$B$152,2,FALSE)&amp;L656</f>
        <v>#N/A</v>
      </c>
      <c r="B656" s="119" t="str">
        <f t="shared" si="40"/>
        <v>korte baan;100;schoolslag;vrouwen;oud</v>
      </c>
      <c r="C656" s="119" t="str">
        <f t="shared" si="41"/>
        <v>korte baan;100;schoolslag;vrouwen</v>
      </c>
      <c r="D656" s="119" t="str">
        <f t="shared" si="38"/>
        <v>korte baan;100;schoolslag;vrouwen0,000959027777777778</v>
      </c>
      <c r="E656" s="119" t="str">
        <f t="shared" si="39"/>
        <v>korte baan;100;schoolslag;vrouwen;oud0,000959027777777778</v>
      </c>
      <c r="F656" s="36" t="s">
        <v>475</v>
      </c>
      <c r="G656" s="57" t="s">
        <v>57</v>
      </c>
      <c r="H656" s="57">
        <v>100</v>
      </c>
      <c r="I656" s="36" t="s">
        <v>14</v>
      </c>
      <c r="J656" s="57" t="s">
        <v>451</v>
      </c>
      <c r="K656" s="57">
        <v>2005</v>
      </c>
      <c r="L656" s="114" t="s">
        <v>51</v>
      </c>
      <c r="M656" s="109">
        <v>9.5902777777777783E-4</v>
      </c>
      <c r="N656" s="43" t="s">
        <v>465</v>
      </c>
      <c r="O656" s="113">
        <v>44380</v>
      </c>
      <c r="P656" s="164" t="s">
        <v>443</v>
      </c>
      <c r="Q656" s="57" t="s">
        <v>53</v>
      </c>
    </row>
    <row r="657" spans="1:17" hidden="1" x14ac:dyDescent="0.55000000000000004">
      <c r="A657" s="117" t="e">
        <f>VLOOKUP(B657,verwijzingen!$A$5:$B$152,2,FALSE)&amp;L657</f>
        <v>#N/A</v>
      </c>
      <c r="B657" s="119" t="str">
        <f t="shared" si="40"/>
        <v>korte baan;50;vlinderslag;vrouwen;oud</v>
      </c>
      <c r="C657" s="119" t="str">
        <f t="shared" si="41"/>
        <v>korte baan;50;vlinderslag;vrouwen</v>
      </c>
      <c r="D657" s="119" t="str">
        <f t="shared" ref="D657:D720" si="42">CONCATENATE(C657,M657)</f>
        <v>korte baan;50;vlinderslag;vrouwen0,000404282407407407</v>
      </c>
      <c r="E657" s="119" t="str">
        <f t="shared" ref="E657:E720" si="43">+B657&amp;M657</f>
        <v>korte baan;50;vlinderslag;vrouwen;oud0,000404282407407407</v>
      </c>
      <c r="F657" s="36" t="s">
        <v>475</v>
      </c>
      <c r="G657" s="57" t="s">
        <v>57</v>
      </c>
      <c r="H657" s="57">
        <v>50</v>
      </c>
      <c r="I657" s="36" t="s">
        <v>15</v>
      </c>
      <c r="J657" s="57" t="s">
        <v>451</v>
      </c>
      <c r="K657" s="57">
        <v>2005</v>
      </c>
      <c r="L657" s="114" t="s">
        <v>51</v>
      </c>
      <c r="M657" s="109">
        <v>4.042824074074074E-4</v>
      </c>
      <c r="N657" s="43" t="s">
        <v>465</v>
      </c>
      <c r="O657" s="113">
        <v>44380</v>
      </c>
      <c r="P657" s="164" t="s">
        <v>443</v>
      </c>
      <c r="Q657" s="57" t="s">
        <v>53</v>
      </c>
    </row>
    <row r="658" spans="1:17" hidden="1" x14ac:dyDescent="0.55000000000000004">
      <c r="A658" s="117" t="e">
        <f>VLOOKUP(B658,verwijzingen!$A$5:$B$152,2,FALSE)&amp;L658</f>
        <v>#N/A</v>
      </c>
      <c r="B658" s="119" t="str">
        <f t="shared" si="40"/>
        <v>korte baan;200;wisselslag;vrouwen;oud</v>
      </c>
      <c r="C658" s="119" t="str">
        <f t="shared" si="41"/>
        <v>korte baan;200;wisselslag;vrouwen</v>
      </c>
      <c r="D658" s="119" t="str">
        <f t="shared" si="42"/>
        <v>korte baan;200;wisselslag;vrouwen0,00189803240740741</v>
      </c>
      <c r="E658" s="119" t="str">
        <f t="shared" si="43"/>
        <v>korte baan;200;wisselslag;vrouwen;oud0,00189803240740741</v>
      </c>
      <c r="F658" s="36" t="s">
        <v>475</v>
      </c>
      <c r="G658" s="57" t="s">
        <v>57</v>
      </c>
      <c r="H658" s="57">
        <v>200</v>
      </c>
      <c r="I658" s="36" t="s">
        <v>17</v>
      </c>
      <c r="J658" s="57" t="s">
        <v>451</v>
      </c>
      <c r="K658" s="57">
        <v>2005</v>
      </c>
      <c r="L658" s="114" t="s">
        <v>51</v>
      </c>
      <c r="M658" s="109">
        <v>1.8980324074074073E-3</v>
      </c>
      <c r="N658" s="43" t="s">
        <v>465</v>
      </c>
      <c r="O658" s="113">
        <v>44380</v>
      </c>
      <c r="P658" s="164" t="s">
        <v>443</v>
      </c>
      <c r="Q658" s="57" t="s">
        <v>53</v>
      </c>
    </row>
    <row r="659" spans="1:17" hidden="1" x14ac:dyDescent="0.55000000000000004">
      <c r="A659" s="117" t="e">
        <f>VLOOKUP(B659,verwijzingen!$A$5:$B$152,2,FALSE)&amp;L659</f>
        <v>#N/A</v>
      </c>
      <c r="B659" s="119" t="str">
        <f t="shared" si="40"/>
        <v>korte baan;50;rugslag;mannen;oud</v>
      </c>
      <c r="C659" s="119" t="str">
        <f t="shared" si="41"/>
        <v>korte baan;50;rugslag;mannen</v>
      </c>
      <c r="D659" s="119" t="str">
        <f t="shared" si="42"/>
        <v>korte baan;50;rugslag;mannen0,000363194444444444</v>
      </c>
      <c r="E659" s="119" t="str">
        <f t="shared" si="43"/>
        <v>korte baan;50;rugslag;mannen;oud0,000363194444444444</v>
      </c>
      <c r="F659" s="36" t="s">
        <v>475</v>
      </c>
      <c r="G659" s="57" t="s">
        <v>57</v>
      </c>
      <c r="H659" s="57">
        <v>50</v>
      </c>
      <c r="I659" s="36" t="s">
        <v>13</v>
      </c>
      <c r="J659" s="57" t="s">
        <v>450</v>
      </c>
      <c r="K659" s="57">
        <v>2004</v>
      </c>
      <c r="L659" s="114" t="s">
        <v>52</v>
      </c>
      <c r="M659" s="109">
        <v>3.6319444444444447E-4</v>
      </c>
      <c r="N659" s="43" t="s">
        <v>30</v>
      </c>
      <c r="O659" s="113">
        <v>44380</v>
      </c>
      <c r="P659" s="164" t="s">
        <v>443</v>
      </c>
      <c r="Q659" s="57" t="s">
        <v>53</v>
      </c>
    </row>
    <row r="660" spans="1:17" hidden="1" x14ac:dyDescent="0.55000000000000004">
      <c r="A660" s="117" t="e">
        <f>VLOOKUP(B660,verwijzingen!$A$5:$B$152,2,FALSE)&amp;L660</f>
        <v>#N/A</v>
      </c>
      <c r="B660" s="119" t="str">
        <f t="shared" si="40"/>
        <v>korte baan;100;rugslag;mannen;oud</v>
      </c>
      <c r="C660" s="119" t="str">
        <f t="shared" si="41"/>
        <v>korte baan;100;rugslag;mannen</v>
      </c>
      <c r="D660" s="119" t="str">
        <f t="shared" si="42"/>
        <v>korte baan;100;rugslag;mannen0,000761342592592593</v>
      </c>
      <c r="E660" s="119" t="str">
        <f t="shared" si="43"/>
        <v>korte baan;100;rugslag;mannen;oud0,000761342592592593</v>
      </c>
      <c r="F660" s="36" t="s">
        <v>475</v>
      </c>
      <c r="G660" s="57" t="s">
        <v>57</v>
      </c>
      <c r="H660" s="57">
        <v>100</v>
      </c>
      <c r="I660" s="36" t="s">
        <v>13</v>
      </c>
      <c r="J660" s="57" t="s">
        <v>450</v>
      </c>
      <c r="K660" s="57">
        <v>2004</v>
      </c>
      <c r="L660" s="114" t="s">
        <v>52</v>
      </c>
      <c r="M660" s="109">
        <v>7.6134259259259265E-4</v>
      </c>
      <c r="N660" s="43" t="s">
        <v>30</v>
      </c>
      <c r="O660" s="113">
        <v>44380</v>
      </c>
      <c r="P660" s="164" t="s">
        <v>443</v>
      </c>
      <c r="Q660" s="57" t="s">
        <v>53</v>
      </c>
    </row>
    <row r="661" spans="1:17" hidden="1" x14ac:dyDescent="0.55000000000000004">
      <c r="A661" s="117" t="e">
        <f>VLOOKUP(B661,verwijzingen!$A$5:$B$152,2,FALSE)&amp;L661</f>
        <v>#N/A</v>
      </c>
      <c r="B661" s="119" t="str">
        <f t="shared" si="40"/>
        <v>korte baan;200;rugslag;mannen;oud</v>
      </c>
      <c r="C661" s="119" t="str">
        <f t="shared" si="41"/>
        <v>korte baan;200;rugslag;mannen</v>
      </c>
      <c r="D661" s="119" t="str">
        <f t="shared" si="42"/>
        <v>korte baan;200;rugslag;mannen0,00163055555555556</v>
      </c>
      <c r="E661" s="119" t="str">
        <f t="shared" si="43"/>
        <v>korte baan;200;rugslag;mannen;oud0,00163055555555556</v>
      </c>
      <c r="F661" s="36" t="s">
        <v>475</v>
      </c>
      <c r="G661" s="57" t="s">
        <v>57</v>
      </c>
      <c r="H661" s="57">
        <v>200</v>
      </c>
      <c r="I661" s="36" t="s">
        <v>13</v>
      </c>
      <c r="J661" s="57" t="s">
        <v>450</v>
      </c>
      <c r="K661" s="57">
        <v>2004</v>
      </c>
      <c r="L661" s="114" t="s">
        <v>52</v>
      </c>
      <c r="M661" s="109">
        <v>1.6305555555555554E-3</v>
      </c>
      <c r="N661" s="43" t="s">
        <v>30</v>
      </c>
      <c r="O661" s="113">
        <v>44380</v>
      </c>
      <c r="P661" s="164" t="s">
        <v>443</v>
      </c>
      <c r="Q661" s="57" t="s">
        <v>53</v>
      </c>
    </row>
    <row r="662" spans="1:17" hidden="1" x14ac:dyDescent="0.55000000000000004">
      <c r="A662" s="117" t="e">
        <f>VLOOKUP(B662,verwijzingen!$A$5:$B$152,2,FALSE)&amp;L662</f>
        <v>#N/A</v>
      </c>
      <c r="B662" s="119" t="str">
        <f t="shared" si="40"/>
        <v>korte baan;25;vrije slag;vrouwen;oud</v>
      </c>
      <c r="C662" s="119" t="str">
        <f t="shared" si="41"/>
        <v>korte baan;25;vrije slag;vrouwen</v>
      </c>
      <c r="D662" s="119" t="str">
        <f t="shared" si="42"/>
        <v>korte baan;25;vrije slag;vrouwen0,000407986111111111</v>
      </c>
      <c r="E662" s="119" t="str">
        <f t="shared" si="43"/>
        <v>korte baan;25;vrije slag;vrouwen;oud0,000407986111111111</v>
      </c>
      <c r="F662" s="36" t="s">
        <v>475</v>
      </c>
      <c r="G662" s="57" t="s">
        <v>57</v>
      </c>
      <c r="H662" s="57">
        <v>25</v>
      </c>
      <c r="I662" s="36" t="s">
        <v>12</v>
      </c>
      <c r="J662" s="57" t="s">
        <v>451</v>
      </c>
      <c r="K662" s="57">
        <v>2014</v>
      </c>
      <c r="L662" s="114" t="s">
        <v>42</v>
      </c>
      <c r="M662" s="109">
        <v>4.0798611111111114E-4</v>
      </c>
      <c r="N662" s="43" t="s">
        <v>477</v>
      </c>
      <c r="O662" s="113">
        <v>44381</v>
      </c>
      <c r="P662" s="164" t="s">
        <v>495</v>
      </c>
      <c r="Q662" s="57" t="s">
        <v>53</v>
      </c>
    </row>
    <row r="663" spans="1:17" hidden="1" x14ac:dyDescent="0.55000000000000004">
      <c r="A663" s="117" t="e">
        <f>VLOOKUP(B663,verwijzingen!$A$5:$B$152,2,FALSE)&amp;L663</f>
        <v>#N/A</v>
      </c>
      <c r="B663" s="119" t="str">
        <f t="shared" si="40"/>
        <v>korte baan;25;vrije slag;vrouwen;oud</v>
      </c>
      <c r="C663" s="119" t="str">
        <f t="shared" si="41"/>
        <v>korte baan;25;vrije slag;vrouwen</v>
      </c>
      <c r="D663" s="119" t="str">
        <f t="shared" si="42"/>
        <v>korte baan;25;vrije slag;vrouwen0,0004375</v>
      </c>
      <c r="E663" s="119" t="str">
        <f t="shared" si="43"/>
        <v>korte baan;25;vrije slag;vrouwen;oud0,0004375</v>
      </c>
      <c r="F663" s="36" t="s">
        <v>475</v>
      </c>
      <c r="G663" s="57" t="s">
        <v>57</v>
      </c>
      <c r="H663" s="57">
        <v>25</v>
      </c>
      <c r="I663" s="36" t="s">
        <v>12</v>
      </c>
      <c r="J663" s="57" t="s">
        <v>451</v>
      </c>
      <c r="K663" s="57">
        <v>2013</v>
      </c>
      <c r="L663" s="114" t="s">
        <v>43</v>
      </c>
      <c r="M663" s="109">
        <v>4.3750000000000001E-4</v>
      </c>
      <c r="N663" s="43" t="s">
        <v>496</v>
      </c>
      <c r="O663" s="113">
        <v>44381</v>
      </c>
      <c r="P663" s="164" t="s">
        <v>495</v>
      </c>
      <c r="Q663" s="57" t="s">
        <v>53</v>
      </c>
    </row>
    <row r="664" spans="1:17" hidden="1" x14ac:dyDescent="0.55000000000000004">
      <c r="A664" s="117" t="e">
        <f>VLOOKUP(B664,verwijzingen!$A$5:$B$152,2,FALSE)&amp;L664</f>
        <v>#N/A</v>
      </c>
      <c r="B664" s="119" t="str">
        <f t="shared" si="40"/>
        <v>korte baan;25;rugslag;vrouwen;oud</v>
      </c>
      <c r="C664" s="119" t="str">
        <f t="shared" si="41"/>
        <v>korte baan;25;rugslag;vrouwen</v>
      </c>
      <c r="D664" s="119" t="str">
        <f t="shared" si="42"/>
        <v>korte baan;25;rugslag;vrouwen0,000399421296296296</v>
      </c>
      <c r="E664" s="119" t="str">
        <f t="shared" si="43"/>
        <v>korte baan;25;rugslag;vrouwen;oud0,000399421296296296</v>
      </c>
      <c r="F664" s="36" t="s">
        <v>475</v>
      </c>
      <c r="G664" s="57" t="s">
        <v>57</v>
      </c>
      <c r="H664" s="57">
        <v>25</v>
      </c>
      <c r="I664" s="36" t="s">
        <v>13</v>
      </c>
      <c r="J664" s="57" t="s">
        <v>451</v>
      </c>
      <c r="K664" s="57">
        <v>2013</v>
      </c>
      <c r="L664" s="114" t="s">
        <v>43</v>
      </c>
      <c r="M664" s="109">
        <v>3.9942129629629621E-4</v>
      </c>
      <c r="N664" s="43" t="s">
        <v>496</v>
      </c>
      <c r="O664" s="113">
        <v>44381</v>
      </c>
      <c r="P664" s="164" t="s">
        <v>495</v>
      </c>
      <c r="Q664" s="57" t="s">
        <v>53</v>
      </c>
    </row>
    <row r="665" spans="1:17" hidden="1" x14ac:dyDescent="0.55000000000000004">
      <c r="A665" s="117" t="e">
        <f>VLOOKUP(B665,verwijzingen!$A$5:$B$152,2,FALSE)&amp;L665</f>
        <v>#N/A</v>
      </c>
      <c r="B665" s="119" t="str">
        <f t="shared" si="40"/>
        <v>korte baan;25;schoolslag;vrouwen;oud</v>
      </c>
      <c r="C665" s="119" t="str">
        <f t="shared" si="41"/>
        <v>korte baan;25;schoolslag;vrouwen</v>
      </c>
      <c r="D665" s="119" t="str">
        <f t="shared" si="42"/>
        <v>korte baan;25;schoolslag;vrouwen0,000447222222222222</v>
      </c>
      <c r="E665" s="119" t="str">
        <f t="shared" si="43"/>
        <v>korte baan;25;schoolslag;vrouwen;oud0,000447222222222222</v>
      </c>
      <c r="F665" s="36" t="s">
        <v>475</v>
      </c>
      <c r="G665" s="57" t="s">
        <v>57</v>
      </c>
      <c r="H665" s="57">
        <v>25</v>
      </c>
      <c r="I665" s="36" t="s">
        <v>14</v>
      </c>
      <c r="J665" s="57" t="s">
        <v>451</v>
      </c>
      <c r="K665" s="57">
        <v>2013</v>
      </c>
      <c r="L665" s="114" t="s">
        <v>43</v>
      </c>
      <c r="M665" s="109">
        <v>4.4722222222222228E-4</v>
      </c>
      <c r="N665" s="43" t="s">
        <v>496</v>
      </c>
      <c r="O665" s="113">
        <v>44381</v>
      </c>
      <c r="P665" s="164" t="s">
        <v>495</v>
      </c>
      <c r="Q665" s="57" t="s">
        <v>53</v>
      </c>
    </row>
    <row r="666" spans="1:17" hidden="1" x14ac:dyDescent="0.55000000000000004">
      <c r="A666" s="117" t="e">
        <f>VLOOKUP(B666,verwijzingen!$A$5:$B$152,2,FALSE)&amp;L666</f>
        <v>#N/A</v>
      </c>
      <c r="B666" s="119" t="str">
        <f t="shared" si="40"/>
        <v>korte baan;50;vrije slag;mannen;oud</v>
      </c>
      <c r="C666" s="119" t="str">
        <f t="shared" si="41"/>
        <v>korte baan;50;vrije slag;mannen</v>
      </c>
      <c r="D666" s="119" t="str">
        <f t="shared" si="42"/>
        <v>korte baan;50;vrije slag;mannen0,000583449074074074</v>
      </c>
      <c r="E666" s="119" t="str">
        <f t="shared" si="43"/>
        <v>korte baan;50;vrije slag;mannen;oud0,000583449074074074</v>
      </c>
      <c r="F666" s="36" t="s">
        <v>475</v>
      </c>
      <c r="G666" s="57" t="s">
        <v>57</v>
      </c>
      <c r="H666" s="57">
        <v>50</v>
      </c>
      <c r="I666" s="36" t="s">
        <v>12</v>
      </c>
      <c r="J666" s="57" t="s">
        <v>450</v>
      </c>
      <c r="K666" s="57">
        <v>2011</v>
      </c>
      <c r="L666" s="114" t="s">
        <v>45</v>
      </c>
      <c r="M666" s="109">
        <v>5.8344907407407401E-4</v>
      </c>
      <c r="N666" s="43" t="s">
        <v>478</v>
      </c>
      <c r="O666" s="113">
        <v>44381</v>
      </c>
      <c r="P666" s="164" t="s">
        <v>495</v>
      </c>
      <c r="Q666" s="57" t="s">
        <v>53</v>
      </c>
    </row>
    <row r="667" spans="1:17" hidden="1" x14ac:dyDescent="0.55000000000000004">
      <c r="A667" s="117" t="e">
        <f>VLOOKUP(B667,verwijzingen!$A$5:$B$152,2,FALSE)&amp;L667</f>
        <v>#N/A</v>
      </c>
      <c r="B667" s="119" t="str">
        <f t="shared" si="40"/>
        <v>korte baan;100;vrije slag;mannen;oud</v>
      </c>
      <c r="C667" s="119" t="str">
        <f t="shared" si="41"/>
        <v>korte baan;100;vrije slag;mannen</v>
      </c>
      <c r="D667" s="119" t="str">
        <f t="shared" si="42"/>
        <v>korte baan;100;vrije slag;mannen0,00123634259259259</v>
      </c>
      <c r="E667" s="119" t="str">
        <f t="shared" si="43"/>
        <v>korte baan;100;vrije slag;mannen;oud0,00123634259259259</v>
      </c>
      <c r="F667" s="36" t="s">
        <v>475</v>
      </c>
      <c r="G667" s="57" t="s">
        <v>57</v>
      </c>
      <c r="H667" s="57">
        <v>100</v>
      </c>
      <c r="I667" s="36" t="s">
        <v>12</v>
      </c>
      <c r="J667" s="57" t="s">
        <v>450</v>
      </c>
      <c r="K667" s="57">
        <v>2011</v>
      </c>
      <c r="L667" s="114" t="s">
        <v>45</v>
      </c>
      <c r="M667" s="109">
        <v>1.2363425925925925E-3</v>
      </c>
      <c r="N667" s="43" t="s">
        <v>478</v>
      </c>
      <c r="O667" s="113">
        <v>44381</v>
      </c>
      <c r="P667" s="164" t="s">
        <v>495</v>
      </c>
      <c r="Q667" s="57" t="s">
        <v>53</v>
      </c>
    </row>
    <row r="668" spans="1:17" hidden="1" x14ac:dyDescent="0.55000000000000004">
      <c r="A668" s="117" t="e">
        <f>VLOOKUP(B668,verwijzingen!$A$5:$B$152,2,FALSE)&amp;L668</f>
        <v>#N/A</v>
      </c>
      <c r="B668" s="119" t="str">
        <f t="shared" si="40"/>
        <v>korte baan;50;rugslag;mannen;oud</v>
      </c>
      <c r="C668" s="119" t="str">
        <f t="shared" si="41"/>
        <v>korte baan;50;rugslag;mannen</v>
      </c>
      <c r="D668" s="119" t="str">
        <f t="shared" si="42"/>
        <v>korte baan;50;rugslag;mannen0,000618865740740741</v>
      </c>
      <c r="E668" s="119" t="str">
        <f t="shared" si="43"/>
        <v>korte baan;50;rugslag;mannen;oud0,000618865740740741</v>
      </c>
      <c r="F668" s="36" t="s">
        <v>475</v>
      </c>
      <c r="G668" s="57" t="s">
        <v>57</v>
      </c>
      <c r="H668" s="57">
        <v>50</v>
      </c>
      <c r="I668" s="36" t="s">
        <v>13</v>
      </c>
      <c r="J668" s="57" t="s">
        <v>450</v>
      </c>
      <c r="K668" s="57">
        <v>2011</v>
      </c>
      <c r="L668" s="114" t="s">
        <v>45</v>
      </c>
      <c r="M668" s="109">
        <v>6.1886574074074068E-4</v>
      </c>
      <c r="N668" s="43" t="s">
        <v>478</v>
      </c>
      <c r="O668" s="113">
        <v>44381</v>
      </c>
      <c r="P668" s="164" t="s">
        <v>495</v>
      </c>
      <c r="Q668" s="57" t="s">
        <v>53</v>
      </c>
    </row>
    <row r="669" spans="1:17" hidden="1" x14ac:dyDescent="0.55000000000000004">
      <c r="A669" s="117" t="e">
        <f>VLOOKUP(B669,verwijzingen!$A$5:$B$152,2,FALSE)&amp;L669</f>
        <v>#N/A</v>
      </c>
      <c r="B669" s="119" t="str">
        <f t="shared" si="40"/>
        <v>korte baan;50;schoolslag;mannen;oud</v>
      </c>
      <c r="C669" s="119" t="str">
        <f t="shared" si="41"/>
        <v>korte baan;50;schoolslag;mannen</v>
      </c>
      <c r="D669" s="119" t="str">
        <f t="shared" si="42"/>
        <v>korte baan;50;schoolslag;mannen0,000668287037037037</v>
      </c>
      <c r="E669" s="119" t="str">
        <f t="shared" si="43"/>
        <v>korte baan;50;schoolslag;mannen;oud0,000668287037037037</v>
      </c>
      <c r="F669" s="36" t="s">
        <v>475</v>
      </c>
      <c r="G669" s="57" t="s">
        <v>57</v>
      </c>
      <c r="H669" s="57">
        <v>50</v>
      </c>
      <c r="I669" s="36" t="s">
        <v>14</v>
      </c>
      <c r="J669" s="57" t="s">
        <v>450</v>
      </c>
      <c r="K669" s="57">
        <v>2011</v>
      </c>
      <c r="L669" s="114" t="s">
        <v>45</v>
      </c>
      <c r="M669" s="109">
        <v>6.6828703703703711E-4</v>
      </c>
      <c r="N669" s="43" t="s">
        <v>478</v>
      </c>
      <c r="O669" s="113">
        <v>44381</v>
      </c>
      <c r="P669" s="164" t="s">
        <v>495</v>
      </c>
      <c r="Q669" s="57" t="s">
        <v>53</v>
      </c>
    </row>
    <row r="670" spans="1:17" hidden="1" x14ac:dyDescent="0.55000000000000004">
      <c r="A670" s="117" t="e">
        <f>VLOOKUP(B670,verwijzingen!$A$5:$B$152,2,FALSE)&amp;L670</f>
        <v>#N/A</v>
      </c>
      <c r="B670" s="119" t="str">
        <f t="shared" si="40"/>
        <v>korte baan;100;schoolslag;mannen;oud</v>
      </c>
      <c r="C670" s="119" t="str">
        <f t="shared" si="41"/>
        <v>korte baan;100;schoolslag;mannen</v>
      </c>
      <c r="D670" s="119" t="str">
        <f t="shared" si="42"/>
        <v>korte baan;100;schoolslag;mannen0,00142511574074074</v>
      </c>
      <c r="E670" s="119" t="str">
        <f t="shared" si="43"/>
        <v>korte baan;100;schoolslag;mannen;oud0,00142511574074074</v>
      </c>
      <c r="F670" s="36" t="s">
        <v>475</v>
      </c>
      <c r="G670" s="57" t="s">
        <v>57</v>
      </c>
      <c r="H670" s="57">
        <v>100</v>
      </c>
      <c r="I670" s="36" t="s">
        <v>14</v>
      </c>
      <c r="J670" s="57" t="s">
        <v>450</v>
      </c>
      <c r="K670" s="57">
        <v>2011</v>
      </c>
      <c r="L670" s="114" t="s">
        <v>45</v>
      </c>
      <c r="M670" s="109">
        <v>1.4251157407407407E-3</v>
      </c>
      <c r="N670" s="43" t="s">
        <v>478</v>
      </c>
      <c r="O670" s="113">
        <v>44381</v>
      </c>
      <c r="P670" s="164" t="s">
        <v>495</v>
      </c>
      <c r="Q670" s="57" t="s">
        <v>53</v>
      </c>
    </row>
    <row r="671" spans="1:17" x14ac:dyDescent="0.55000000000000004">
      <c r="A671" s="117" t="str">
        <f>VLOOKUP(B671,verwijzingen!$A$5:$B$152,2,FALSE)&amp;L671</f>
        <v>kbhvl2512 jaar</v>
      </c>
      <c r="B671" s="119" t="str">
        <f t="shared" si="40"/>
        <v>korte baan;25;vlinderslag;mannen;record</v>
      </c>
      <c r="C671" s="119" t="str">
        <f t="shared" si="41"/>
        <v>korte baan;25;vlinderslag;mannen</v>
      </c>
      <c r="D671" s="119" t="str">
        <f t="shared" si="42"/>
        <v>korte baan;25;vlinderslag;mannen0,00022974537037037</v>
      </c>
      <c r="E671" s="119" t="str">
        <f t="shared" si="43"/>
        <v>korte baan;25;vlinderslag;mannen;record0,00022974537037037</v>
      </c>
      <c r="F671" s="36" t="s">
        <v>475</v>
      </c>
      <c r="G671" s="57" t="s">
        <v>57</v>
      </c>
      <c r="H671" s="57">
        <v>25</v>
      </c>
      <c r="I671" s="36" t="s">
        <v>15</v>
      </c>
      <c r="J671" s="57" t="s">
        <v>450</v>
      </c>
      <c r="K671" s="57">
        <v>2009</v>
      </c>
      <c r="L671" s="114" t="s">
        <v>47</v>
      </c>
      <c r="M671" s="109">
        <v>2.2974537037037039E-4</v>
      </c>
      <c r="N671" s="43" t="s">
        <v>459</v>
      </c>
      <c r="O671" s="113">
        <v>44381</v>
      </c>
      <c r="P671" s="164" t="s">
        <v>495</v>
      </c>
      <c r="Q671" s="57" t="s">
        <v>38</v>
      </c>
    </row>
    <row r="672" spans="1:17" hidden="1" x14ac:dyDescent="0.55000000000000004">
      <c r="A672" s="117" t="e">
        <f>VLOOKUP(B672,verwijzingen!$A$5:$B$152,2,FALSE)&amp;L672</f>
        <v>#N/A</v>
      </c>
      <c r="B672" s="119" t="str">
        <f t="shared" si="40"/>
        <v>korte baan;50;rugslag;vrouwen;oud</v>
      </c>
      <c r="C672" s="119" t="str">
        <f t="shared" si="41"/>
        <v>korte baan;50;rugslag;vrouwen</v>
      </c>
      <c r="D672" s="119" t="str">
        <f t="shared" si="42"/>
        <v>korte baan;50;rugslag;vrouwen0,000420486111111111</v>
      </c>
      <c r="E672" s="119" t="str">
        <f t="shared" si="43"/>
        <v>korte baan;50;rugslag;vrouwen;oud0,000420486111111111</v>
      </c>
      <c r="F672" s="36" t="s">
        <v>475</v>
      </c>
      <c r="G672" s="57" t="s">
        <v>57</v>
      </c>
      <c r="H672" s="57">
        <v>50</v>
      </c>
      <c r="I672" s="36" t="s">
        <v>13</v>
      </c>
      <c r="J672" s="57" t="s">
        <v>451</v>
      </c>
      <c r="K672" s="57">
        <v>2007</v>
      </c>
      <c r="L672" s="114" t="s">
        <v>49</v>
      </c>
      <c r="M672" s="109">
        <v>4.2048611111111106E-4</v>
      </c>
      <c r="N672" s="43" t="s">
        <v>26</v>
      </c>
      <c r="O672" s="113">
        <v>44381</v>
      </c>
      <c r="P672" s="164" t="s">
        <v>495</v>
      </c>
      <c r="Q672" s="57" t="s">
        <v>53</v>
      </c>
    </row>
    <row r="673" spans="1:17" hidden="1" x14ac:dyDescent="0.55000000000000004">
      <c r="A673" s="117" t="e">
        <f>VLOOKUP(B673,verwijzingen!$A$5:$B$152,2,FALSE)&amp;L673</f>
        <v>#N/A</v>
      </c>
      <c r="B673" s="119" t="str">
        <f t="shared" si="40"/>
        <v>korte baan;100;rugslag;vrouwen;oud</v>
      </c>
      <c r="C673" s="119" t="str">
        <f t="shared" si="41"/>
        <v>korte baan;100;rugslag;vrouwen</v>
      </c>
      <c r="D673" s="119" t="str">
        <f t="shared" si="42"/>
        <v>korte baan;100;rugslag;vrouwen0,000871643518518519</v>
      </c>
      <c r="E673" s="119" t="str">
        <f t="shared" si="43"/>
        <v>korte baan;100;rugslag;vrouwen;oud0,000871643518518519</v>
      </c>
      <c r="F673" s="36" t="s">
        <v>475</v>
      </c>
      <c r="G673" s="57" t="s">
        <v>57</v>
      </c>
      <c r="H673" s="57">
        <v>100</v>
      </c>
      <c r="I673" s="36" t="s">
        <v>13</v>
      </c>
      <c r="J673" s="57" t="s">
        <v>451</v>
      </c>
      <c r="K673" s="57">
        <v>2007</v>
      </c>
      <c r="L673" s="114" t="s">
        <v>49</v>
      </c>
      <c r="M673" s="109">
        <v>8.7164351851851856E-4</v>
      </c>
      <c r="N673" s="43" t="s">
        <v>26</v>
      </c>
      <c r="O673" s="113">
        <v>44381</v>
      </c>
      <c r="P673" s="164" t="s">
        <v>495</v>
      </c>
      <c r="Q673" s="57" t="s">
        <v>53</v>
      </c>
    </row>
    <row r="674" spans="1:17" hidden="1" x14ac:dyDescent="0.55000000000000004">
      <c r="A674" s="117" t="e">
        <f>VLOOKUP(B674,verwijzingen!$A$5:$B$152,2,FALSE)&amp;L674</f>
        <v>#N/A</v>
      </c>
      <c r="B674" s="119" t="str">
        <f t="shared" si="40"/>
        <v>korte baan;200;rugslag;vrouwen;oud</v>
      </c>
      <c r="C674" s="119" t="str">
        <f t="shared" si="41"/>
        <v>korte baan;200;rugslag;vrouwen</v>
      </c>
      <c r="D674" s="119" t="str">
        <f t="shared" si="42"/>
        <v>korte baan;200;rugslag;vrouwen0,00178009259259259</v>
      </c>
      <c r="E674" s="119" t="str">
        <f t="shared" si="43"/>
        <v>korte baan;200;rugslag;vrouwen;oud0,00178009259259259</v>
      </c>
      <c r="F674" s="36" t="s">
        <v>475</v>
      </c>
      <c r="G674" s="57" t="s">
        <v>57</v>
      </c>
      <c r="H674" s="57">
        <v>200</v>
      </c>
      <c r="I674" s="36" t="s">
        <v>13</v>
      </c>
      <c r="J674" s="57" t="s">
        <v>451</v>
      </c>
      <c r="K674" s="57">
        <v>2007</v>
      </c>
      <c r="L674" s="114" t="s">
        <v>49</v>
      </c>
      <c r="M674" s="109">
        <v>1.7800925925925927E-3</v>
      </c>
      <c r="N674" s="43" t="s">
        <v>26</v>
      </c>
      <c r="O674" s="113">
        <v>44381</v>
      </c>
      <c r="P674" s="164" t="s">
        <v>495</v>
      </c>
      <c r="Q674" s="57" t="s">
        <v>53</v>
      </c>
    </row>
    <row r="675" spans="1:17" hidden="1" x14ac:dyDescent="0.55000000000000004">
      <c r="A675" s="117" t="e">
        <f>VLOOKUP(B675,verwijzingen!$A$5:$B$152,2,FALSE)&amp;L675</f>
        <v>#N/A</v>
      </c>
      <c r="B675" s="119" t="str">
        <f t="shared" si="40"/>
        <v>korte baan;200;wisselslag;vrouwen;oud</v>
      </c>
      <c r="C675" s="119" t="str">
        <f t="shared" si="41"/>
        <v>korte baan;200;wisselslag;vrouwen</v>
      </c>
      <c r="D675" s="119" t="str">
        <f t="shared" si="42"/>
        <v>korte baan;200;wisselslag;vrouwen0,00183263888888889</v>
      </c>
      <c r="E675" s="119" t="str">
        <f t="shared" si="43"/>
        <v>korte baan;200;wisselslag;vrouwen;oud0,00183263888888889</v>
      </c>
      <c r="F675" s="36" t="s">
        <v>475</v>
      </c>
      <c r="G675" s="57" t="s">
        <v>57</v>
      </c>
      <c r="H675" s="57">
        <v>200</v>
      </c>
      <c r="I675" s="36" t="s">
        <v>17</v>
      </c>
      <c r="J675" s="57" t="s">
        <v>451</v>
      </c>
      <c r="K675" s="57">
        <v>2007</v>
      </c>
      <c r="L675" s="114" t="s">
        <v>49</v>
      </c>
      <c r="M675" s="109">
        <v>1.8326388888888891E-3</v>
      </c>
      <c r="N675" s="43" t="s">
        <v>26</v>
      </c>
      <c r="O675" s="113">
        <v>44381</v>
      </c>
      <c r="P675" s="164" t="s">
        <v>495</v>
      </c>
      <c r="Q675" s="57" t="s">
        <v>53</v>
      </c>
    </row>
    <row r="676" spans="1:17" hidden="1" x14ac:dyDescent="0.55000000000000004">
      <c r="A676" s="117" t="e">
        <f>VLOOKUP(B676,verwijzingen!$A$5:$B$152,2,FALSE)&amp;L676</f>
        <v>#N/A</v>
      </c>
      <c r="B676" s="119" t="str">
        <f t="shared" si="40"/>
        <v>korte baan;50;vrije slag;vrouwen;oud</v>
      </c>
      <c r="C676" s="119" t="str">
        <f t="shared" si="41"/>
        <v>korte baan;50;vrije slag;vrouwen</v>
      </c>
      <c r="D676" s="119" t="str">
        <f t="shared" si="42"/>
        <v>korte baan;50;vrije slag;vrouwen0,000380902777777778</v>
      </c>
      <c r="E676" s="119" t="str">
        <f t="shared" si="43"/>
        <v>korte baan;50;vrije slag;vrouwen;oud0,000380902777777778</v>
      </c>
      <c r="F676" s="36" t="s">
        <v>475</v>
      </c>
      <c r="G676" s="57" t="s">
        <v>57</v>
      </c>
      <c r="H676" s="57">
        <v>50</v>
      </c>
      <c r="I676" s="36" t="s">
        <v>12</v>
      </c>
      <c r="J676" s="57" t="s">
        <v>451</v>
      </c>
      <c r="K676" s="57">
        <v>2007</v>
      </c>
      <c r="L676" s="114" t="s">
        <v>49</v>
      </c>
      <c r="M676" s="109">
        <v>3.8090277777777775E-4</v>
      </c>
      <c r="N676" s="43" t="s">
        <v>464</v>
      </c>
      <c r="O676" s="113">
        <v>44381</v>
      </c>
      <c r="P676" s="164" t="s">
        <v>495</v>
      </c>
      <c r="Q676" s="57" t="s">
        <v>53</v>
      </c>
    </row>
    <row r="677" spans="1:17" hidden="1" x14ac:dyDescent="0.55000000000000004">
      <c r="A677" s="117" t="e">
        <f>VLOOKUP(B677,verwijzingen!$A$5:$B$152,2,FALSE)&amp;L677</f>
        <v>#N/A</v>
      </c>
      <c r="B677" s="119" t="str">
        <f t="shared" si="40"/>
        <v>korte baan;100;vrije slag;vrouwen;oud</v>
      </c>
      <c r="C677" s="119" t="str">
        <f t="shared" si="41"/>
        <v>korte baan;100;vrije slag;vrouwen</v>
      </c>
      <c r="D677" s="119" t="str">
        <f t="shared" si="42"/>
        <v>korte baan;100;vrije slag;vrouwen0,000802777777777778</v>
      </c>
      <c r="E677" s="119" t="str">
        <f t="shared" si="43"/>
        <v>korte baan;100;vrije slag;vrouwen;oud0,000802777777777778</v>
      </c>
      <c r="F677" s="36" t="s">
        <v>475</v>
      </c>
      <c r="G677" s="57" t="s">
        <v>57</v>
      </c>
      <c r="H677" s="57">
        <v>100</v>
      </c>
      <c r="I677" s="36" t="s">
        <v>12</v>
      </c>
      <c r="J677" s="57" t="s">
        <v>451</v>
      </c>
      <c r="K677" s="57">
        <v>2007</v>
      </c>
      <c r="L677" s="114" t="s">
        <v>49</v>
      </c>
      <c r="M677" s="109">
        <v>8.0277777777777769E-4</v>
      </c>
      <c r="N677" s="43" t="s">
        <v>464</v>
      </c>
      <c r="O677" s="113">
        <v>44381</v>
      </c>
      <c r="P677" s="164" t="s">
        <v>495</v>
      </c>
      <c r="Q677" s="57" t="s">
        <v>53</v>
      </c>
    </row>
    <row r="678" spans="1:17" hidden="1" x14ac:dyDescent="0.55000000000000004">
      <c r="A678" s="117" t="e">
        <f>VLOOKUP(B678,verwijzingen!$A$5:$B$152,2,FALSE)&amp;L678</f>
        <v>#N/A</v>
      </c>
      <c r="B678" s="119" t="str">
        <f t="shared" si="40"/>
        <v>korte baan;50;schoolslag;vrouwen;oud</v>
      </c>
      <c r="C678" s="119" t="str">
        <f t="shared" si="41"/>
        <v>korte baan;50;schoolslag;vrouwen</v>
      </c>
      <c r="D678" s="119" t="str">
        <f t="shared" si="42"/>
        <v>korte baan;50;schoolslag;vrouwen0,000452083333333333</v>
      </c>
      <c r="E678" s="119" t="str">
        <f t="shared" si="43"/>
        <v>korte baan;50;schoolslag;vrouwen;oud0,000452083333333333</v>
      </c>
      <c r="F678" s="36" t="s">
        <v>475</v>
      </c>
      <c r="G678" s="57" t="s">
        <v>57</v>
      </c>
      <c r="H678" s="57">
        <v>50</v>
      </c>
      <c r="I678" s="36" t="s">
        <v>14</v>
      </c>
      <c r="J678" s="57" t="s">
        <v>451</v>
      </c>
      <c r="K678" s="57">
        <v>2007</v>
      </c>
      <c r="L678" s="114" t="s">
        <v>49</v>
      </c>
      <c r="M678" s="109">
        <v>4.5208333333333336E-4</v>
      </c>
      <c r="N678" s="43" t="s">
        <v>464</v>
      </c>
      <c r="O678" s="113">
        <v>44381</v>
      </c>
      <c r="P678" s="164" t="s">
        <v>495</v>
      </c>
      <c r="Q678" s="57" t="s">
        <v>53</v>
      </c>
    </row>
    <row r="679" spans="1:17" hidden="1" x14ac:dyDescent="0.55000000000000004">
      <c r="A679" s="117" t="e">
        <f>VLOOKUP(B679,verwijzingen!$A$5:$B$152,2,FALSE)&amp;L679</f>
        <v>#N/A</v>
      </c>
      <c r="B679" s="119" t="str">
        <f t="shared" si="40"/>
        <v>korte baan;100;schoolslag;vrouwen;oud</v>
      </c>
      <c r="C679" s="119" t="str">
        <f t="shared" si="41"/>
        <v>korte baan;100;schoolslag;vrouwen</v>
      </c>
      <c r="D679" s="119" t="str">
        <f t="shared" si="42"/>
        <v>korte baan;100;schoolslag;vrouwen0,000962962962962963</v>
      </c>
      <c r="E679" s="119" t="str">
        <f t="shared" si="43"/>
        <v>korte baan;100;schoolslag;vrouwen;oud0,000962962962962963</v>
      </c>
      <c r="F679" s="36" t="s">
        <v>475</v>
      </c>
      <c r="G679" s="57" t="s">
        <v>57</v>
      </c>
      <c r="H679" s="57">
        <v>100</v>
      </c>
      <c r="I679" s="36" t="s">
        <v>14</v>
      </c>
      <c r="J679" s="57" t="s">
        <v>451</v>
      </c>
      <c r="K679" s="57">
        <v>2007</v>
      </c>
      <c r="L679" s="114" t="s">
        <v>49</v>
      </c>
      <c r="M679" s="109">
        <v>9.629629629629631E-4</v>
      </c>
      <c r="N679" s="43" t="s">
        <v>464</v>
      </c>
      <c r="O679" s="113">
        <v>44381</v>
      </c>
      <c r="P679" s="164" t="s">
        <v>495</v>
      </c>
      <c r="Q679" s="57" t="s">
        <v>53</v>
      </c>
    </row>
    <row r="680" spans="1:17" hidden="1" x14ac:dyDescent="0.55000000000000004">
      <c r="A680" s="117" t="e">
        <f>VLOOKUP(B680,verwijzingen!$A$5:$B$152,2,FALSE)&amp;L680</f>
        <v>#N/A</v>
      </c>
      <c r="B680" s="119" t="str">
        <f t="shared" si="40"/>
        <v>korte baan;100;wisselslag;mannen;oud</v>
      </c>
      <c r="C680" s="119" t="str">
        <f t="shared" si="41"/>
        <v>korte baan;100;wisselslag;mannen</v>
      </c>
      <c r="D680" s="119" t="str">
        <f t="shared" si="42"/>
        <v>korte baan;100;wisselslag;mannen0,000850462962962963</v>
      </c>
      <c r="E680" s="119" t="str">
        <f t="shared" si="43"/>
        <v>korte baan;100;wisselslag;mannen;oud0,000850462962962963</v>
      </c>
      <c r="F680" s="36" t="s">
        <v>475</v>
      </c>
      <c r="G680" s="57" t="s">
        <v>57</v>
      </c>
      <c r="H680" s="57">
        <v>100</v>
      </c>
      <c r="I680" s="36" t="s">
        <v>17</v>
      </c>
      <c r="J680" s="57" t="s">
        <v>450</v>
      </c>
      <c r="K680" s="57">
        <v>2004</v>
      </c>
      <c r="L680" s="114" t="s">
        <v>52</v>
      </c>
      <c r="M680" s="109">
        <v>8.5046296296296302E-4</v>
      </c>
      <c r="N680" s="43" t="s">
        <v>30</v>
      </c>
      <c r="O680" s="113">
        <v>44381</v>
      </c>
      <c r="P680" s="164" t="s">
        <v>495</v>
      </c>
      <c r="Q680" s="57" t="s">
        <v>53</v>
      </c>
    </row>
    <row r="681" spans="1:17" x14ac:dyDescent="0.55000000000000004">
      <c r="A681" s="117" t="str">
        <f>VLOOKUP(B681,verwijzingen!$A$5:$B$152,2,FALSE)&amp;L681</f>
        <v>kbhvr10017 jaar</v>
      </c>
      <c r="B681" s="119" t="str">
        <f t="shared" si="40"/>
        <v>korte baan;100;vrije slag;mannen;record</v>
      </c>
      <c r="C681" s="119" t="str">
        <f t="shared" si="41"/>
        <v>korte baan;100;vrije slag;mannen</v>
      </c>
      <c r="D681" s="119" t="str">
        <f t="shared" si="42"/>
        <v>korte baan;100;vrije slag;mannen0,000648611111111111</v>
      </c>
      <c r="E681" s="119" t="str">
        <f t="shared" si="43"/>
        <v>korte baan;100;vrije slag;mannen;record0,000648611111111111</v>
      </c>
      <c r="F681" s="36" t="s">
        <v>475</v>
      </c>
      <c r="G681" s="43" t="s">
        <v>57</v>
      </c>
      <c r="H681" s="57">
        <v>100</v>
      </c>
      <c r="I681" s="36" t="s">
        <v>12</v>
      </c>
      <c r="J681" s="43" t="s">
        <v>450</v>
      </c>
      <c r="K681" s="57">
        <v>2004</v>
      </c>
      <c r="L681" s="114" t="s">
        <v>52</v>
      </c>
      <c r="M681" s="109">
        <v>6.4861111111111109E-4</v>
      </c>
      <c r="N681" s="43" t="s">
        <v>30</v>
      </c>
      <c r="O681" s="113">
        <v>44381</v>
      </c>
      <c r="P681" s="164" t="s">
        <v>495</v>
      </c>
      <c r="Q681" s="43" t="s">
        <v>38</v>
      </c>
    </row>
    <row r="682" spans="1:17" hidden="1" x14ac:dyDescent="0.55000000000000004">
      <c r="A682" s="117" t="e">
        <f>VLOOKUP(B682,verwijzingen!$A$5:$B$152,2,FALSE)&amp;L682</f>
        <v>#N/A</v>
      </c>
      <c r="B682" s="119" t="str">
        <f t="shared" si="40"/>
        <v>korte baan;50;rugslag;mannen;oud</v>
      </c>
      <c r="C682" s="119" t="str">
        <f t="shared" si="41"/>
        <v>korte baan;50;rugslag;mannen</v>
      </c>
      <c r="D682" s="119" t="str">
        <f t="shared" si="42"/>
        <v>korte baan;50;rugslag;mannen0,000357638888888889</v>
      </c>
      <c r="E682" s="119" t="str">
        <f t="shared" si="43"/>
        <v>korte baan;50;rugslag;mannen;oud0,000357638888888889</v>
      </c>
      <c r="F682" s="36" t="s">
        <v>475</v>
      </c>
      <c r="G682" s="57" t="s">
        <v>57</v>
      </c>
      <c r="H682" s="57">
        <v>50</v>
      </c>
      <c r="I682" s="36" t="s">
        <v>13</v>
      </c>
      <c r="J682" s="57" t="s">
        <v>450</v>
      </c>
      <c r="K682" s="57">
        <v>2004</v>
      </c>
      <c r="L682" s="114" t="s">
        <v>52</v>
      </c>
      <c r="M682" s="109">
        <v>3.5763888888888889E-4</v>
      </c>
      <c r="N682" s="43" t="s">
        <v>30</v>
      </c>
      <c r="O682" s="113">
        <v>44381</v>
      </c>
      <c r="P682" s="164" t="s">
        <v>495</v>
      </c>
      <c r="Q682" s="57" t="s">
        <v>53</v>
      </c>
    </row>
    <row r="683" spans="1:17" hidden="1" x14ac:dyDescent="0.55000000000000004">
      <c r="A683" s="117" t="e">
        <f>VLOOKUP(B683,verwijzingen!$A$5:$B$152,2,FALSE)&amp;L683</f>
        <v>#N/A</v>
      </c>
      <c r="B683" s="119" t="str">
        <f t="shared" si="40"/>
        <v>korte baan;100;rugslag;mannen;oud</v>
      </c>
      <c r="C683" s="119" t="str">
        <f t="shared" si="41"/>
        <v>korte baan;100;rugslag;mannen</v>
      </c>
      <c r="D683" s="119" t="str">
        <f t="shared" si="42"/>
        <v>korte baan;100;rugslag;mannen0,000736921296296296</v>
      </c>
      <c r="E683" s="119" t="str">
        <f t="shared" si="43"/>
        <v>korte baan;100;rugslag;mannen;oud0,000736921296296296</v>
      </c>
      <c r="F683" s="36" t="s">
        <v>475</v>
      </c>
      <c r="G683" s="57" t="s">
        <v>57</v>
      </c>
      <c r="H683" s="57">
        <v>100</v>
      </c>
      <c r="I683" s="36" t="s">
        <v>13</v>
      </c>
      <c r="J683" s="57" t="s">
        <v>450</v>
      </c>
      <c r="K683" s="57">
        <v>2004</v>
      </c>
      <c r="L683" s="114" t="s">
        <v>52</v>
      </c>
      <c r="M683" s="109">
        <v>7.3692129629629628E-4</v>
      </c>
      <c r="N683" s="43" t="s">
        <v>30</v>
      </c>
      <c r="O683" s="113">
        <v>44381</v>
      </c>
      <c r="P683" s="164" t="s">
        <v>495</v>
      </c>
      <c r="Q683" s="57" t="s">
        <v>53</v>
      </c>
    </row>
    <row r="684" spans="1:17" hidden="1" x14ac:dyDescent="0.55000000000000004">
      <c r="A684" s="117" t="e">
        <f>VLOOKUP(B684,verwijzingen!$A$5:$B$152,2,FALSE)&amp;L684</f>
        <v>#N/A</v>
      </c>
      <c r="B684" s="119" t="str">
        <f t="shared" si="40"/>
        <v>korte baan;200;vrije slag;vrouwen;oud</v>
      </c>
      <c r="C684" s="119" t="str">
        <f t="shared" si="41"/>
        <v>korte baan;200;vrije slag;vrouwen</v>
      </c>
      <c r="D684" s="119" t="str">
        <f t="shared" si="42"/>
        <v>korte baan;200;vrije slag;vrouwen0,00172627314814815</v>
      </c>
      <c r="E684" s="119" t="str">
        <f t="shared" si="43"/>
        <v>korte baan;200;vrije slag;vrouwen;oud0,00172627314814815</v>
      </c>
      <c r="F684" s="36" t="s">
        <v>475</v>
      </c>
      <c r="G684" s="57" t="s">
        <v>57</v>
      </c>
      <c r="H684" s="57">
        <v>200</v>
      </c>
      <c r="I684" s="36" t="s">
        <v>12</v>
      </c>
      <c r="J684" s="57" t="s">
        <v>451</v>
      </c>
      <c r="K684" s="57">
        <v>2004</v>
      </c>
      <c r="L684" s="114" t="s">
        <v>52</v>
      </c>
      <c r="M684" s="109">
        <v>1.726273148148148E-3</v>
      </c>
      <c r="N684" s="43" t="s">
        <v>466</v>
      </c>
      <c r="O684" s="113">
        <v>44381</v>
      </c>
      <c r="P684" s="164" t="s">
        <v>495</v>
      </c>
      <c r="Q684" s="57" t="s">
        <v>53</v>
      </c>
    </row>
    <row r="685" spans="1:17" hidden="1" x14ac:dyDescent="0.55000000000000004">
      <c r="A685" s="117" t="e">
        <f>VLOOKUP(B685,verwijzingen!$A$5:$B$152,2,FALSE)&amp;L685</f>
        <v>#N/A</v>
      </c>
      <c r="B685" s="119" t="str">
        <f t="shared" si="40"/>
        <v>korte baan;100;rugslag;vrouwen;oud</v>
      </c>
      <c r="C685" s="119" t="str">
        <f t="shared" si="41"/>
        <v>korte baan;100;rugslag;vrouwen</v>
      </c>
      <c r="D685" s="119" t="str">
        <f t="shared" si="42"/>
        <v>korte baan;100;rugslag;vrouwen0,000920949074074074</v>
      </c>
      <c r="E685" s="119" t="str">
        <f t="shared" si="43"/>
        <v>korte baan;100;rugslag;vrouwen;oud0,000920949074074074</v>
      </c>
      <c r="F685" s="36" t="s">
        <v>475</v>
      </c>
      <c r="G685" s="57" t="s">
        <v>57</v>
      </c>
      <c r="H685" s="57">
        <v>100</v>
      </c>
      <c r="I685" s="36" t="s">
        <v>13</v>
      </c>
      <c r="J685" s="57" t="s">
        <v>451</v>
      </c>
      <c r="K685" s="57">
        <v>2004</v>
      </c>
      <c r="L685" s="114" t="s">
        <v>52</v>
      </c>
      <c r="M685" s="109">
        <v>9.2094907407407414E-4</v>
      </c>
      <c r="N685" s="43" t="s">
        <v>466</v>
      </c>
      <c r="O685" s="113">
        <v>44381</v>
      </c>
      <c r="P685" s="164" t="s">
        <v>495</v>
      </c>
      <c r="Q685" s="57" t="s">
        <v>53</v>
      </c>
    </row>
    <row r="686" spans="1:17" x14ac:dyDescent="0.55000000000000004">
      <c r="A686" s="117" t="str">
        <f>VLOOKUP(B686,verwijzingen!$A$5:$B$152,2,FALSE)&amp;L686</f>
        <v>kbdru20017 jaar</v>
      </c>
      <c r="B686" s="119" t="str">
        <f t="shared" si="40"/>
        <v>korte baan;200;rugslag;vrouwen;record</v>
      </c>
      <c r="C686" s="119" t="str">
        <f t="shared" si="41"/>
        <v>korte baan;200;rugslag;vrouwen</v>
      </c>
      <c r="D686" s="119" t="str">
        <f t="shared" si="42"/>
        <v>korte baan;200;rugslag;vrouwen0,00204293981481481</v>
      </c>
      <c r="E686" s="119" t="str">
        <f t="shared" si="43"/>
        <v>korte baan;200;rugslag;vrouwen;record0,00204293981481481</v>
      </c>
      <c r="F686" s="36" t="s">
        <v>475</v>
      </c>
      <c r="G686" s="57" t="s">
        <v>57</v>
      </c>
      <c r="H686" s="57">
        <v>200</v>
      </c>
      <c r="I686" s="36" t="s">
        <v>13</v>
      </c>
      <c r="J686" s="57" t="s">
        <v>451</v>
      </c>
      <c r="K686" s="57">
        <v>2004</v>
      </c>
      <c r="L686" s="114" t="s">
        <v>52</v>
      </c>
      <c r="M686" s="109">
        <v>2.0429398148148147E-3</v>
      </c>
      <c r="N686" s="43" t="s">
        <v>466</v>
      </c>
      <c r="O686" s="113">
        <v>44381</v>
      </c>
      <c r="P686" s="164" t="s">
        <v>495</v>
      </c>
      <c r="Q686" s="57" t="s">
        <v>38</v>
      </c>
    </row>
    <row r="687" spans="1:17" hidden="1" x14ac:dyDescent="0.55000000000000004">
      <c r="A687" s="117" t="e">
        <f>VLOOKUP(B687,verwijzingen!$A$5:$B$152,2,FALSE)&amp;L687</f>
        <v>#N/A</v>
      </c>
      <c r="B687" s="119" t="str">
        <f t="shared" si="40"/>
        <v>korte baan;50;vlinderslag;vrouwen;oud</v>
      </c>
      <c r="C687" s="119" t="str">
        <f t="shared" si="41"/>
        <v>korte baan;50;vlinderslag;vrouwen</v>
      </c>
      <c r="D687" s="119" t="str">
        <f t="shared" si="42"/>
        <v>korte baan;50;vlinderslag;vrouwen0,000382060185185185</v>
      </c>
      <c r="E687" s="119" t="str">
        <f t="shared" si="43"/>
        <v>korte baan;50;vlinderslag;vrouwen;oud0,000382060185185185</v>
      </c>
      <c r="F687" s="36" t="s">
        <v>475</v>
      </c>
      <c r="G687" s="57" t="s">
        <v>57</v>
      </c>
      <c r="H687" s="57">
        <v>50</v>
      </c>
      <c r="I687" s="36" t="s">
        <v>15</v>
      </c>
      <c r="J687" s="57" t="s">
        <v>451</v>
      </c>
      <c r="K687" s="57">
        <v>2004</v>
      </c>
      <c r="L687" s="114" t="s">
        <v>52</v>
      </c>
      <c r="M687" s="109">
        <v>3.8206018518518515E-4</v>
      </c>
      <c r="N687" s="43" t="s">
        <v>466</v>
      </c>
      <c r="O687" s="113">
        <v>44381</v>
      </c>
      <c r="P687" s="164" t="s">
        <v>495</v>
      </c>
      <c r="Q687" s="57" t="s">
        <v>53</v>
      </c>
    </row>
    <row r="688" spans="1:17" hidden="1" x14ac:dyDescent="0.55000000000000004">
      <c r="A688" s="117" t="e">
        <f>VLOOKUP(B688,verwijzingen!$A$5:$B$152,2,FALSE)&amp;L688</f>
        <v>#N/A</v>
      </c>
      <c r="B688" s="119" t="str">
        <f t="shared" si="40"/>
        <v>korte baan;200;schoolslag;vrouwen;oud</v>
      </c>
      <c r="C688" s="119" t="str">
        <f t="shared" si="41"/>
        <v>korte baan;200;schoolslag;vrouwen</v>
      </c>
      <c r="D688" s="119" t="str">
        <f t="shared" si="42"/>
        <v>korte baan;200;schoolslag;vrouwen0,00214571759259259</v>
      </c>
      <c r="E688" s="119" t="str">
        <f t="shared" si="43"/>
        <v>korte baan;200;schoolslag;vrouwen;oud0,00214571759259259</v>
      </c>
      <c r="F688" s="36" t="s">
        <v>475</v>
      </c>
      <c r="G688" s="57" t="s">
        <v>57</v>
      </c>
      <c r="H688" s="57">
        <v>200</v>
      </c>
      <c r="I688" s="36" t="s">
        <v>14</v>
      </c>
      <c r="J688" s="57" t="s">
        <v>451</v>
      </c>
      <c r="K688" s="57">
        <v>2005</v>
      </c>
      <c r="L688" s="114" t="s">
        <v>51</v>
      </c>
      <c r="M688" s="109">
        <v>2.1457175925925927E-3</v>
      </c>
      <c r="N688" s="43" t="s">
        <v>465</v>
      </c>
      <c r="O688" s="113">
        <v>44381</v>
      </c>
      <c r="P688" s="164" t="s">
        <v>495</v>
      </c>
      <c r="Q688" s="57" t="s">
        <v>53</v>
      </c>
    </row>
    <row r="689" spans="1:18" hidden="1" x14ac:dyDescent="0.55000000000000004">
      <c r="A689" s="117" t="e">
        <f>VLOOKUP(B689,verwijzingen!$A$5:$B$152,2,FALSE)&amp;L689</f>
        <v>#N/A</v>
      </c>
      <c r="B689" s="119" t="str">
        <f t="shared" si="40"/>
        <v>korte baan;50;vrije slag;mannen;oud</v>
      </c>
      <c r="C689" s="119" t="str">
        <f t="shared" si="41"/>
        <v>korte baan;50;vrije slag;mannen</v>
      </c>
      <c r="D689" s="119" t="str">
        <f t="shared" si="42"/>
        <v>korte baan;50;vrije slag;mannen0,000302893518518519</v>
      </c>
      <c r="E689" s="119" t="str">
        <f t="shared" si="43"/>
        <v>korte baan;50;vrije slag;mannen;oud0,000302893518518519</v>
      </c>
      <c r="F689" s="36" t="s">
        <v>475</v>
      </c>
      <c r="G689" s="57" t="s">
        <v>57</v>
      </c>
      <c r="H689" s="57">
        <v>50</v>
      </c>
      <c r="I689" s="36" t="s">
        <v>12</v>
      </c>
      <c r="J689" s="57" t="s">
        <v>450</v>
      </c>
      <c r="K689" s="57">
        <v>2003</v>
      </c>
      <c r="L689" s="114" t="s">
        <v>251</v>
      </c>
      <c r="M689" s="109">
        <v>3.0289351851851853E-4</v>
      </c>
      <c r="N689" s="43" t="s">
        <v>20</v>
      </c>
      <c r="O689" s="113">
        <v>44381</v>
      </c>
      <c r="P689" s="164" t="s">
        <v>495</v>
      </c>
      <c r="Q689" s="57" t="s">
        <v>53</v>
      </c>
    </row>
    <row r="690" spans="1:18" hidden="1" x14ac:dyDescent="0.55000000000000004">
      <c r="A690" s="117" t="e">
        <f>VLOOKUP(B690,verwijzingen!$A$5:$B$152,2,FALSE)&amp;L690</f>
        <v>#N/A</v>
      </c>
      <c r="B690" s="119" t="str">
        <f t="shared" si="40"/>
        <v>korte baan;100;vrije slag;mannen;oud</v>
      </c>
      <c r="C690" s="119" t="str">
        <f t="shared" si="41"/>
        <v>korte baan;100;vrije slag;mannen</v>
      </c>
      <c r="D690" s="119" t="str">
        <f t="shared" si="42"/>
        <v>korte baan;100;vrije slag;mannen0,000674652777777778</v>
      </c>
      <c r="E690" s="119" t="str">
        <f t="shared" si="43"/>
        <v>korte baan;100;vrije slag;mannen;oud0,000674652777777778</v>
      </c>
      <c r="F690" s="36" t="s">
        <v>475</v>
      </c>
      <c r="G690" s="57" t="s">
        <v>57</v>
      </c>
      <c r="H690" s="57">
        <v>100</v>
      </c>
      <c r="I690" s="36" t="s">
        <v>12</v>
      </c>
      <c r="J690" s="57" t="s">
        <v>450</v>
      </c>
      <c r="K690" s="57">
        <v>2003</v>
      </c>
      <c r="L690" s="114" t="s">
        <v>251</v>
      </c>
      <c r="M690" s="109">
        <v>6.7465277777777782E-4</v>
      </c>
      <c r="N690" s="43" t="s">
        <v>20</v>
      </c>
      <c r="O690" s="113">
        <v>44381</v>
      </c>
      <c r="P690" s="164" t="s">
        <v>495</v>
      </c>
      <c r="Q690" s="57" t="s">
        <v>53</v>
      </c>
    </row>
    <row r="691" spans="1:18" hidden="1" x14ac:dyDescent="0.55000000000000004">
      <c r="A691" s="117" t="e">
        <f>VLOOKUP(B691,verwijzingen!$A$5:$B$152,2,FALSE)&amp;L691</f>
        <v>#N/A</v>
      </c>
      <c r="B691" s="119" t="str">
        <f t="shared" si="40"/>
        <v>korte baan;200;vrije slag;mannen;oud</v>
      </c>
      <c r="C691" s="119" t="str">
        <f t="shared" si="41"/>
        <v>korte baan;200;vrije slag;mannen</v>
      </c>
      <c r="D691" s="119" t="str">
        <f t="shared" si="42"/>
        <v>korte baan;200;vrije slag;mannen0,00154675925925926</v>
      </c>
      <c r="E691" s="119" t="str">
        <f t="shared" si="43"/>
        <v>korte baan;200;vrije slag;mannen;oud0,00154675925925926</v>
      </c>
      <c r="F691" s="36" t="s">
        <v>475</v>
      </c>
      <c r="G691" s="57" t="s">
        <v>57</v>
      </c>
      <c r="H691" s="57">
        <v>200</v>
      </c>
      <c r="I691" s="36" t="s">
        <v>12</v>
      </c>
      <c r="J691" s="57" t="s">
        <v>450</v>
      </c>
      <c r="K691" s="57">
        <v>2003</v>
      </c>
      <c r="L691" s="114" t="s">
        <v>251</v>
      </c>
      <c r="M691" s="109">
        <v>1.546759259259259E-3</v>
      </c>
      <c r="N691" s="43" t="s">
        <v>20</v>
      </c>
      <c r="O691" s="113">
        <v>44381</v>
      </c>
      <c r="P691" s="164" t="s">
        <v>495</v>
      </c>
      <c r="Q691" s="57" t="s">
        <v>53</v>
      </c>
    </row>
    <row r="692" spans="1:18" hidden="1" x14ac:dyDescent="0.55000000000000004">
      <c r="A692" s="117" t="e">
        <f>VLOOKUP(B692,verwijzingen!$A$5:$B$152,2,FALSE)&amp;L692</f>
        <v>#N/A</v>
      </c>
      <c r="B692" s="119" t="str">
        <f t="shared" si="40"/>
        <v>korte baan;400;vrije slag;mannen;oud</v>
      </c>
      <c r="C692" s="119" t="str">
        <f t="shared" si="41"/>
        <v>korte baan;400;vrije slag;mannen</v>
      </c>
      <c r="D692" s="119" t="str">
        <f t="shared" si="42"/>
        <v>korte baan;400;vrije slag;mannen0,00325925925925926</v>
      </c>
      <c r="E692" s="119" t="str">
        <f t="shared" si="43"/>
        <v>korte baan;400;vrije slag;mannen;oud0,00325925925925926</v>
      </c>
      <c r="F692" s="36" t="s">
        <v>475</v>
      </c>
      <c r="G692" s="57" t="s">
        <v>57</v>
      </c>
      <c r="H692" s="57">
        <v>400</v>
      </c>
      <c r="I692" s="36" t="s">
        <v>12</v>
      </c>
      <c r="J692" s="57" t="s">
        <v>450</v>
      </c>
      <c r="K692" s="57">
        <v>2003</v>
      </c>
      <c r="L692" s="114" t="s">
        <v>251</v>
      </c>
      <c r="M692" s="109">
        <v>3.2592592592592591E-3</v>
      </c>
      <c r="N692" s="43" t="s">
        <v>20</v>
      </c>
      <c r="O692" s="113">
        <v>44381</v>
      </c>
      <c r="P692" s="164" t="s">
        <v>495</v>
      </c>
      <c r="Q692" s="57" t="s">
        <v>53</v>
      </c>
    </row>
    <row r="693" spans="1:18" hidden="1" x14ac:dyDescent="0.55000000000000004">
      <c r="A693" s="117" t="e">
        <f>VLOOKUP(B693,verwijzingen!$A$5:$B$152,2,FALSE)&amp;L693</f>
        <v>#N/A</v>
      </c>
      <c r="B693" s="119" t="str">
        <f t="shared" si="40"/>
        <v>korte baan;100;wisselslag;mannen;oud</v>
      </c>
      <c r="C693" s="119" t="str">
        <f t="shared" si="41"/>
        <v>korte baan;100;wisselslag;mannen</v>
      </c>
      <c r="D693" s="119" t="str">
        <f t="shared" si="42"/>
        <v>korte baan;100;wisselslag;mannen0,000782986111111111</v>
      </c>
      <c r="E693" s="119" t="str">
        <f t="shared" si="43"/>
        <v>korte baan;100;wisselslag;mannen;oud0,000782986111111111</v>
      </c>
      <c r="F693" s="36" t="s">
        <v>475</v>
      </c>
      <c r="G693" s="57" t="s">
        <v>57</v>
      </c>
      <c r="H693" s="57">
        <v>100</v>
      </c>
      <c r="I693" s="36" t="s">
        <v>17</v>
      </c>
      <c r="J693" s="57" t="s">
        <v>450</v>
      </c>
      <c r="K693" s="57">
        <v>2003</v>
      </c>
      <c r="L693" s="114" t="s">
        <v>251</v>
      </c>
      <c r="M693" s="109">
        <v>7.8298611111111104E-4</v>
      </c>
      <c r="N693" s="43" t="s">
        <v>20</v>
      </c>
      <c r="O693" s="113">
        <v>44381</v>
      </c>
      <c r="P693" s="164" t="s">
        <v>495</v>
      </c>
      <c r="Q693" s="57" t="s">
        <v>53</v>
      </c>
    </row>
    <row r="694" spans="1:18" hidden="1" x14ac:dyDescent="0.55000000000000004">
      <c r="A694" s="117" t="e">
        <f>VLOOKUP(B694,verwijzingen!$A$5:$B$152,2,FALSE)&amp;L694</f>
        <v>#N/A</v>
      </c>
      <c r="B694" s="119" t="str">
        <f t="shared" ref="B694:B757" si="44">+$G694&amp;";"&amp;$H694&amp;";"&amp;$I694&amp;";"&amp;$J694&amp;";"&amp;$Q694</f>
        <v>korte baan;100;vlinderslag;mannen;oud</v>
      </c>
      <c r="C694" s="119" t="str">
        <f t="shared" ref="C694:C757" si="45">+$G694&amp;";"&amp;$H694&amp;";"&amp;$I694&amp;";"&amp;$J694</f>
        <v>korte baan;100;vlinderslag;mannen</v>
      </c>
      <c r="D694" s="119" t="str">
        <f t="shared" si="42"/>
        <v>korte baan;100;vlinderslag;mannen0,000809953703703704</v>
      </c>
      <c r="E694" s="119" t="str">
        <f t="shared" si="43"/>
        <v>korte baan;100;vlinderslag;mannen;oud0,000809953703703704</v>
      </c>
      <c r="F694" s="36" t="s">
        <v>475</v>
      </c>
      <c r="G694" s="57" t="s">
        <v>57</v>
      </c>
      <c r="H694" s="57">
        <v>100</v>
      </c>
      <c r="I694" s="36" t="s">
        <v>15</v>
      </c>
      <c r="J694" s="57" t="s">
        <v>450</v>
      </c>
      <c r="K694" s="57">
        <v>2001</v>
      </c>
      <c r="L694" s="114" t="s">
        <v>251</v>
      </c>
      <c r="M694" s="109">
        <v>8.0995370370370368E-4</v>
      </c>
      <c r="N694" s="43" t="s">
        <v>29</v>
      </c>
      <c r="O694" s="113">
        <v>44381</v>
      </c>
      <c r="P694" s="164" t="s">
        <v>495</v>
      </c>
      <c r="Q694" s="57" t="s">
        <v>53</v>
      </c>
    </row>
    <row r="695" spans="1:18" hidden="1" x14ac:dyDescent="0.55000000000000004">
      <c r="A695" s="117" t="e">
        <f>VLOOKUP(B695,verwijzingen!$A$5:$B$152,2,FALSE)&amp;L695</f>
        <v>#N/A</v>
      </c>
      <c r="B695" s="119" t="str">
        <f t="shared" si="44"/>
        <v>korte baan;50;vrije slag;vrouwen;oud</v>
      </c>
      <c r="C695" s="119" t="str">
        <f t="shared" si="45"/>
        <v>korte baan;50;vrije slag;vrouwen</v>
      </c>
      <c r="D695" s="119" t="str">
        <f t="shared" si="42"/>
        <v>korte baan;50;vrije slag;vrouwen0,000461689814814815</v>
      </c>
      <c r="E695" s="119" t="str">
        <f t="shared" si="43"/>
        <v>korte baan;50;vrije slag;vrouwen;oud0,000461689814814815</v>
      </c>
      <c r="F695" s="36" t="s">
        <v>475</v>
      </c>
      <c r="G695" s="57" t="s">
        <v>57</v>
      </c>
      <c r="H695" s="57">
        <v>50</v>
      </c>
      <c r="I695" s="36" t="s">
        <v>12</v>
      </c>
      <c r="J695" s="57" t="s">
        <v>451</v>
      </c>
      <c r="K695" s="57">
        <v>2011</v>
      </c>
      <c r="L695" s="114" t="s">
        <v>45</v>
      </c>
      <c r="M695" s="109">
        <v>4.6168981481481489E-4</v>
      </c>
      <c r="N695" s="43" t="s">
        <v>468</v>
      </c>
      <c r="O695" s="113">
        <v>44381</v>
      </c>
      <c r="P695" s="164" t="s">
        <v>495</v>
      </c>
      <c r="Q695" s="57" t="s">
        <v>53</v>
      </c>
    </row>
    <row r="696" spans="1:18" hidden="1" x14ac:dyDescent="0.55000000000000004">
      <c r="A696" s="117" t="e">
        <f>VLOOKUP(B696,verwijzingen!$A$5:$B$152,2,FALSE)&amp;L696</f>
        <v>#N/A</v>
      </c>
      <c r="B696" s="119" t="str">
        <f t="shared" si="44"/>
        <v>korte baan;50;rugslag;vrouwen;oud</v>
      </c>
      <c r="C696" s="119" t="str">
        <f t="shared" si="45"/>
        <v>korte baan;50;rugslag;vrouwen</v>
      </c>
      <c r="D696" s="119" t="str">
        <f t="shared" si="42"/>
        <v>korte baan;50;rugslag;vrouwen0,000519212962962963</v>
      </c>
      <c r="E696" s="119" t="str">
        <f t="shared" si="43"/>
        <v>korte baan;50;rugslag;vrouwen;oud0,000519212962962963</v>
      </c>
      <c r="F696" s="36" t="s">
        <v>475</v>
      </c>
      <c r="G696" s="57" t="s">
        <v>57</v>
      </c>
      <c r="H696" s="57">
        <v>50</v>
      </c>
      <c r="I696" s="36" t="s">
        <v>13</v>
      </c>
      <c r="J696" s="57" t="s">
        <v>451</v>
      </c>
      <c r="K696" s="57">
        <v>2011</v>
      </c>
      <c r="L696" s="114" t="s">
        <v>45</v>
      </c>
      <c r="M696" s="109">
        <v>5.1921296296296297E-4</v>
      </c>
      <c r="N696" s="43" t="s">
        <v>468</v>
      </c>
      <c r="O696" s="113">
        <v>44381</v>
      </c>
      <c r="P696" s="164" t="s">
        <v>495</v>
      </c>
      <c r="Q696" s="57" t="s">
        <v>53</v>
      </c>
    </row>
    <row r="697" spans="1:18" hidden="1" x14ac:dyDescent="0.55000000000000004">
      <c r="A697" s="117" t="e">
        <f>VLOOKUP(B697,verwijzingen!$A$5:$B$152,2,FALSE)&amp;L697</f>
        <v>#N/A</v>
      </c>
      <c r="B697" s="119" t="str">
        <f t="shared" si="44"/>
        <v>korte baan;50;schoolslag;vrouwen;oud</v>
      </c>
      <c r="C697" s="119" t="str">
        <f t="shared" si="45"/>
        <v>korte baan;50;schoolslag;vrouwen</v>
      </c>
      <c r="D697" s="119" t="str">
        <f t="shared" si="42"/>
        <v>korte baan;50;schoolslag;vrouwen0,000625347222222222</v>
      </c>
      <c r="E697" s="119" t="str">
        <f t="shared" si="43"/>
        <v>korte baan;50;schoolslag;vrouwen;oud0,000625347222222222</v>
      </c>
      <c r="F697" s="36" t="s">
        <v>475</v>
      </c>
      <c r="G697" s="57" t="s">
        <v>57</v>
      </c>
      <c r="H697" s="57">
        <v>50</v>
      </c>
      <c r="I697" s="36" t="s">
        <v>14</v>
      </c>
      <c r="J697" s="57" t="s">
        <v>451</v>
      </c>
      <c r="K697" s="57">
        <v>2011</v>
      </c>
      <c r="L697" s="114" t="s">
        <v>45</v>
      </c>
      <c r="M697" s="109">
        <v>6.2534722222222223E-4</v>
      </c>
      <c r="N697" s="43" t="s">
        <v>468</v>
      </c>
      <c r="O697" s="113">
        <v>44381</v>
      </c>
      <c r="P697" s="164" t="s">
        <v>495</v>
      </c>
      <c r="Q697" s="57" t="s">
        <v>53</v>
      </c>
    </row>
    <row r="698" spans="1:18" hidden="1" x14ac:dyDescent="0.55000000000000004">
      <c r="A698" s="117" t="e">
        <f>VLOOKUP(B698,verwijzingen!$A$5:$B$152,2,FALSE)&amp;L698</f>
        <v>#N/A</v>
      </c>
      <c r="B698" s="119" t="str">
        <f t="shared" si="44"/>
        <v>korte baan;100;schoolslag;vrouwen;oud</v>
      </c>
      <c r="C698" s="119" t="str">
        <f t="shared" si="45"/>
        <v>korte baan;100;schoolslag;vrouwen</v>
      </c>
      <c r="D698" s="119" t="str">
        <f t="shared" si="42"/>
        <v>korte baan;100;schoolslag;vrouwen0,00134918981481481</v>
      </c>
      <c r="E698" s="119" t="str">
        <f t="shared" si="43"/>
        <v>korte baan;100;schoolslag;vrouwen;oud0,00134918981481481</v>
      </c>
      <c r="F698" s="36" t="s">
        <v>475</v>
      </c>
      <c r="G698" s="57" t="s">
        <v>57</v>
      </c>
      <c r="H698" s="57">
        <v>100</v>
      </c>
      <c r="I698" s="36" t="s">
        <v>14</v>
      </c>
      <c r="J698" s="57" t="s">
        <v>451</v>
      </c>
      <c r="K698" s="57">
        <v>2011</v>
      </c>
      <c r="L698" s="114" t="s">
        <v>45</v>
      </c>
      <c r="M698" s="109">
        <v>1.3491898148148146E-3</v>
      </c>
      <c r="N698" s="43" t="s">
        <v>468</v>
      </c>
      <c r="O698" s="113">
        <v>44381</v>
      </c>
      <c r="P698" s="164" t="s">
        <v>495</v>
      </c>
      <c r="Q698" s="57" t="s">
        <v>53</v>
      </c>
    </row>
    <row r="699" spans="1:18" x14ac:dyDescent="0.55000000000000004">
      <c r="A699" s="117" t="str">
        <f>VLOOKUP(B699,verwijzingen!$A$5:$B$152,2,FALSE)&amp;L699</f>
        <v>kbdvl2510 jaar</v>
      </c>
      <c r="B699" s="119" t="str">
        <f t="shared" si="44"/>
        <v>korte baan;25;vlinderslag;vrouwen;record</v>
      </c>
      <c r="C699" s="119" t="str">
        <f t="shared" si="45"/>
        <v>korte baan;25;vlinderslag;vrouwen</v>
      </c>
      <c r="D699" s="119" t="str">
        <f t="shared" si="42"/>
        <v>korte baan;25;vlinderslag;vrouwen0,000220717592592593</v>
      </c>
      <c r="E699" s="119" t="str">
        <f t="shared" si="43"/>
        <v>korte baan;25;vlinderslag;vrouwen;record0,000220717592592593</v>
      </c>
      <c r="F699" s="36" t="s">
        <v>475</v>
      </c>
      <c r="G699" s="57" t="s">
        <v>57</v>
      </c>
      <c r="H699" s="57">
        <v>25</v>
      </c>
      <c r="I699" s="36" t="s">
        <v>15</v>
      </c>
      <c r="J699" s="57" t="s">
        <v>451</v>
      </c>
      <c r="K699" s="57">
        <v>2011</v>
      </c>
      <c r="L699" s="114" t="s">
        <v>45</v>
      </c>
      <c r="M699" s="109">
        <v>2.2071759259259259E-4</v>
      </c>
      <c r="N699" s="43" t="s">
        <v>468</v>
      </c>
      <c r="O699" s="113">
        <v>44381</v>
      </c>
      <c r="P699" s="164" t="s">
        <v>495</v>
      </c>
      <c r="Q699" s="57" t="s">
        <v>38</v>
      </c>
    </row>
    <row r="700" spans="1:18" hidden="1" x14ac:dyDescent="0.55000000000000004">
      <c r="A700" s="117" t="e">
        <f>VLOOKUP(B700,verwijzingen!$A$5:$B$152,2,FALSE)&amp;L700</f>
        <v>#N/A</v>
      </c>
      <c r="B700" s="119" t="str">
        <f t="shared" si="44"/>
        <v>korte baan;50;vrije slag;vrouwen;oud</v>
      </c>
      <c r="C700" s="119" t="str">
        <f t="shared" si="45"/>
        <v>korte baan;50;vrije slag;vrouwen</v>
      </c>
      <c r="D700" s="119" t="str">
        <f t="shared" si="42"/>
        <v>korte baan;50;vrije slag;vrouwen0,000351851851851852</v>
      </c>
      <c r="E700" s="119" t="str">
        <f t="shared" si="43"/>
        <v>korte baan;50;vrije slag;vrouwen;oud0,000351851851851852</v>
      </c>
      <c r="F700" s="36" t="s">
        <v>502</v>
      </c>
      <c r="G700" s="57" t="s">
        <v>57</v>
      </c>
      <c r="H700" s="57">
        <v>50</v>
      </c>
      <c r="I700" s="36" t="s">
        <v>12</v>
      </c>
      <c r="J700" s="57" t="s">
        <v>451</v>
      </c>
      <c r="K700" s="57">
        <v>2007</v>
      </c>
      <c r="L700" s="114" t="s">
        <v>49</v>
      </c>
      <c r="M700" s="109">
        <v>3.5185185185185184E-4</v>
      </c>
      <c r="N700" s="43" t="s">
        <v>26</v>
      </c>
      <c r="O700" s="113">
        <v>44451</v>
      </c>
      <c r="P700" s="43" t="s">
        <v>37</v>
      </c>
      <c r="Q700" s="57" t="s">
        <v>53</v>
      </c>
      <c r="R700" s="36">
        <v>1</v>
      </c>
    </row>
    <row r="701" spans="1:18" hidden="1" x14ac:dyDescent="0.55000000000000004">
      <c r="A701" s="117" t="e">
        <f>VLOOKUP(B701,verwijzingen!$A$5:$B$152,2,FALSE)&amp;L701</f>
        <v>#N/A</v>
      </c>
      <c r="B701" s="119" t="str">
        <f t="shared" si="44"/>
        <v>korte baan;50;rugslag;vrouwen;oud</v>
      </c>
      <c r="C701" s="119" t="str">
        <f t="shared" si="45"/>
        <v>korte baan;50;rugslag;vrouwen</v>
      </c>
      <c r="D701" s="119" t="str">
        <f t="shared" si="42"/>
        <v>korte baan;50;rugslag;vrouwen0,000416666666666667</v>
      </c>
      <c r="E701" s="119" t="str">
        <f t="shared" si="43"/>
        <v>korte baan;50;rugslag;vrouwen;oud0,000416666666666667</v>
      </c>
      <c r="F701" s="36" t="s">
        <v>502</v>
      </c>
      <c r="G701" s="57" t="s">
        <v>57</v>
      </c>
      <c r="H701" s="57">
        <v>50</v>
      </c>
      <c r="I701" s="36" t="s">
        <v>13</v>
      </c>
      <c r="J701" s="57" t="s">
        <v>451</v>
      </c>
      <c r="K701" s="57">
        <v>2007</v>
      </c>
      <c r="L701" s="114" t="s">
        <v>49</v>
      </c>
      <c r="M701" s="109">
        <v>4.1666666666666669E-4</v>
      </c>
      <c r="N701" s="43" t="s">
        <v>26</v>
      </c>
      <c r="O701" s="113">
        <v>44451</v>
      </c>
      <c r="P701" s="43" t="s">
        <v>37</v>
      </c>
      <c r="Q701" s="57" t="s">
        <v>53</v>
      </c>
      <c r="R701" s="36">
        <v>2</v>
      </c>
    </row>
    <row r="702" spans="1:18" hidden="1" x14ac:dyDescent="0.55000000000000004">
      <c r="A702" s="117" t="e">
        <f>VLOOKUP(B702,verwijzingen!$A$5:$B$152,2,FALSE)&amp;L702</f>
        <v>#N/A</v>
      </c>
      <c r="B702" s="119" t="str">
        <f t="shared" si="44"/>
        <v>korte baan;100;rugslag;vrouwen;oud</v>
      </c>
      <c r="C702" s="119" t="str">
        <f t="shared" si="45"/>
        <v>korte baan;100;rugslag;vrouwen</v>
      </c>
      <c r="D702" s="119" t="str">
        <f t="shared" si="42"/>
        <v>korte baan;100;rugslag;vrouwen0,000844560185185185</v>
      </c>
      <c r="E702" s="119" t="str">
        <f t="shared" si="43"/>
        <v>korte baan;100;rugslag;vrouwen;oud0,000844560185185185</v>
      </c>
      <c r="F702" s="36" t="s">
        <v>502</v>
      </c>
      <c r="G702" s="57" t="s">
        <v>57</v>
      </c>
      <c r="H702" s="57">
        <v>100</v>
      </c>
      <c r="I702" s="36" t="s">
        <v>13</v>
      </c>
      <c r="J702" s="57" t="s">
        <v>451</v>
      </c>
      <c r="K702" s="57">
        <v>2007</v>
      </c>
      <c r="L702" s="114" t="s">
        <v>49</v>
      </c>
      <c r="M702" s="109">
        <v>8.4456018518518517E-4</v>
      </c>
      <c r="N702" s="43" t="s">
        <v>26</v>
      </c>
      <c r="O702" s="113">
        <v>44451</v>
      </c>
      <c r="P702" s="43" t="s">
        <v>37</v>
      </c>
      <c r="Q702" s="57" t="s">
        <v>53</v>
      </c>
      <c r="R702" s="36">
        <v>3</v>
      </c>
    </row>
    <row r="703" spans="1:18" hidden="1" x14ac:dyDescent="0.55000000000000004">
      <c r="A703" s="117" t="e">
        <f>VLOOKUP(B703,verwijzingen!$A$5:$B$152,2,FALSE)&amp;L703</f>
        <v>#N/A</v>
      </c>
      <c r="B703" s="119" t="str">
        <f t="shared" si="44"/>
        <v>korte baan;100;vlinderslag;vrouwen;oud</v>
      </c>
      <c r="C703" s="119" t="str">
        <f t="shared" si="45"/>
        <v>korte baan;100;vlinderslag;vrouwen</v>
      </c>
      <c r="D703" s="119" t="str">
        <f t="shared" si="42"/>
        <v>korte baan;100;vlinderslag;vrouwen0,00081712962962963</v>
      </c>
      <c r="E703" s="119" t="str">
        <f t="shared" si="43"/>
        <v>korte baan;100;vlinderslag;vrouwen;oud0,00081712962962963</v>
      </c>
      <c r="F703" s="36" t="s">
        <v>502</v>
      </c>
      <c r="G703" s="57" t="s">
        <v>57</v>
      </c>
      <c r="H703" s="57">
        <v>100</v>
      </c>
      <c r="I703" s="36" t="s">
        <v>15</v>
      </c>
      <c r="J703" s="57" t="s">
        <v>451</v>
      </c>
      <c r="K703" s="57">
        <v>2007</v>
      </c>
      <c r="L703" s="114" t="s">
        <v>49</v>
      </c>
      <c r="M703" s="109">
        <v>8.1712962962962978E-4</v>
      </c>
      <c r="N703" s="43" t="s">
        <v>26</v>
      </c>
      <c r="O703" s="113">
        <v>44451</v>
      </c>
      <c r="P703" s="43" t="s">
        <v>37</v>
      </c>
      <c r="Q703" s="57" t="s">
        <v>53</v>
      </c>
      <c r="R703" s="36">
        <v>4</v>
      </c>
    </row>
    <row r="704" spans="1:18" x14ac:dyDescent="0.55000000000000004">
      <c r="A704" s="117" t="str">
        <f>VLOOKUP(B704,verwijzingen!$A$5:$B$152,2,FALSE)&amp;L704</f>
        <v>kbdwi10014 jaar</v>
      </c>
      <c r="B704" s="119" t="str">
        <f t="shared" si="44"/>
        <v>korte baan;100;wisselslag;vrouwen;record</v>
      </c>
      <c r="C704" s="119" t="str">
        <f t="shared" si="45"/>
        <v>korte baan;100;wisselslag;vrouwen</v>
      </c>
      <c r="D704" s="119" t="str">
        <f t="shared" si="42"/>
        <v>korte baan;100;wisselslag;vrouwen0,000876157407407407</v>
      </c>
      <c r="E704" s="119" t="str">
        <f t="shared" si="43"/>
        <v>korte baan;100;wisselslag;vrouwen;record0,000876157407407407</v>
      </c>
      <c r="F704" s="36" t="s">
        <v>502</v>
      </c>
      <c r="G704" s="57" t="s">
        <v>57</v>
      </c>
      <c r="H704" s="57">
        <v>100</v>
      </c>
      <c r="I704" s="36" t="s">
        <v>17</v>
      </c>
      <c r="J704" s="57" t="s">
        <v>451</v>
      </c>
      <c r="K704" s="57">
        <v>2007</v>
      </c>
      <c r="L704" s="114" t="s">
        <v>49</v>
      </c>
      <c r="M704" s="109">
        <v>8.7615740740740742E-4</v>
      </c>
      <c r="N704" s="43" t="s">
        <v>26</v>
      </c>
      <c r="O704" s="113">
        <v>44451</v>
      </c>
      <c r="P704" s="43" t="s">
        <v>37</v>
      </c>
      <c r="Q704" s="57" t="s">
        <v>38</v>
      </c>
    </row>
    <row r="705" spans="1:17" hidden="1" x14ac:dyDescent="0.55000000000000004">
      <c r="A705" s="117" t="e">
        <f>VLOOKUP(B705,verwijzingen!$A$5:$B$152,2,FALSE)&amp;L705</f>
        <v>#N/A</v>
      </c>
      <c r="B705" s="119" t="str">
        <f t="shared" si="44"/>
        <v>korte baan;50;schoolslag;vrouwen;oud</v>
      </c>
      <c r="C705" s="119" t="str">
        <f t="shared" si="45"/>
        <v>korte baan;50;schoolslag;vrouwen</v>
      </c>
      <c r="D705" s="119" t="str">
        <f t="shared" si="42"/>
        <v>korte baan;50;schoolslag;vrouwen0,000435648148148148</v>
      </c>
      <c r="E705" s="119" t="str">
        <f t="shared" si="43"/>
        <v>korte baan;50;schoolslag;vrouwen;oud0,000435648148148148</v>
      </c>
      <c r="F705" s="36" t="s">
        <v>502</v>
      </c>
      <c r="G705" s="57" t="s">
        <v>57</v>
      </c>
      <c r="H705" s="57">
        <v>50</v>
      </c>
      <c r="I705" s="36" t="s">
        <v>14</v>
      </c>
      <c r="J705" s="57" t="s">
        <v>451</v>
      </c>
      <c r="K705" s="57">
        <v>2007</v>
      </c>
      <c r="L705" s="114" t="s">
        <v>49</v>
      </c>
      <c r="M705" s="109">
        <v>4.3564814814814811E-4</v>
      </c>
      <c r="N705" s="43" t="s">
        <v>464</v>
      </c>
      <c r="O705" s="113">
        <v>44451</v>
      </c>
      <c r="P705" s="43" t="s">
        <v>37</v>
      </c>
      <c r="Q705" s="57" t="s">
        <v>53</v>
      </c>
    </row>
    <row r="706" spans="1:17" hidden="1" x14ac:dyDescent="0.55000000000000004">
      <c r="A706" s="117" t="e">
        <f>VLOOKUP(B706,verwijzingen!$A$5:$B$152,2,FALSE)&amp;L706</f>
        <v>#N/A</v>
      </c>
      <c r="B706" s="119" t="str">
        <f t="shared" si="44"/>
        <v>korte baan;100;schoolslag;vrouwen;oud</v>
      </c>
      <c r="C706" s="119" t="str">
        <f t="shared" si="45"/>
        <v>korte baan;100;schoolslag;vrouwen</v>
      </c>
      <c r="D706" s="119" t="str">
        <f t="shared" si="42"/>
        <v>korte baan;100;schoolslag;vrouwen0,000941087962962963</v>
      </c>
      <c r="E706" s="119" t="str">
        <f t="shared" si="43"/>
        <v>korte baan;100;schoolslag;vrouwen;oud0,000941087962962963</v>
      </c>
      <c r="F706" s="36" t="s">
        <v>502</v>
      </c>
      <c r="G706" s="57" t="s">
        <v>57</v>
      </c>
      <c r="H706" s="57">
        <v>100</v>
      </c>
      <c r="I706" s="36" t="s">
        <v>14</v>
      </c>
      <c r="J706" s="57" t="s">
        <v>451</v>
      </c>
      <c r="K706" s="57">
        <v>2007</v>
      </c>
      <c r="L706" s="114" t="s">
        <v>49</v>
      </c>
      <c r="M706" s="109">
        <v>9.4108796296296291E-4</v>
      </c>
      <c r="N706" s="43" t="s">
        <v>464</v>
      </c>
      <c r="O706" s="113">
        <v>44451</v>
      </c>
      <c r="P706" s="43" t="s">
        <v>37</v>
      </c>
      <c r="Q706" s="57" t="s">
        <v>53</v>
      </c>
    </row>
    <row r="707" spans="1:17" hidden="1" x14ac:dyDescent="0.55000000000000004">
      <c r="A707" s="117" t="e">
        <f>VLOOKUP(B707,verwijzingen!$A$5:$B$152,2,FALSE)&amp;L707</f>
        <v>#N/A</v>
      </c>
      <c r="B707" s="119" t="str">
        <f t="shared" si="44"/>
        <v>korte baan;100;schoolslag;vrouwen;oud</v>
      </c>
      <c r="C707" s="119" t="str">
        <f t="shared" si="45"/>
        <v>korte baan;100;schoolslag;vrouwen</v>
      </c>
      <c r="D707" s="119" t="str">
        <f t="shared" si="42"/>
        <v>korte baan;100;schoolslag;vrouwen0,000945486111111111</v>
      </c>
      <c r="E707" s="119" t="str">
        <f t="shared" si="43"/>
        <v>korte baan;100;schoolslag;vrouwen;oud0,000945486111111111</v>
      </c>
      <c r="F707" s="36" t="s">
        <v>502</v>
      </c>
      <c r="G707" s="57" t="s">
        <v>57</v>
      </c>
      <c r="H707" s="57">
        <v>100</v>
      </c>
      <c r="I707" s="36" t="s">
        <v>14</v>
      </c>
      <c r="J707" s="57" t="s">
        <v>451</v>
      </c>
      <c r="K707" s="57">
        <v>2005</v>
      </c>
      <c r="L707" s="114" t="s">
        <v>51</v>
      </c>
      <c r="M707" s="109">
        <v>9.4548611111111103E-4</v>
      </c>
      <c r="N707" s="43" t="s">
        <v>465</v>
      </c>
      <c r="O707" s="113">
        <v>44451</v>
      </c>
      <c r="P707" s="43" t="s">
        <v>37</v>
      </c>
      <c r="Q707" s="57" t="s">
        <v>53</v>
      </c>
    </row>
    <row r="708" spans="1:17" hidden="1" x14ac:dyDescent="0.55000000000000004">
      <c r="A708" s="117" t="e">
        <f>VLOOKUP(B708,verwijzingen!$A$5:$B$152,2,FALSE)&amp;L708</f>
        <v>#N/A</v>
      </c>
      <c r="B708" s="119" t="str">
        <f t="shared" si="44"/>
        <v>korte baan;100;wisselslag;vrouwen;oud</v>
      </c>
      <c r="C708" s="119" t="str">
        <f t="shared" si="45"/>
        <v>korte baan;100;wisselslag;vrouwen</v>
      </c>
      <c r="D708" s="119" t="str">
        <f t="shared" si="42"/>
        <v>korte baan;100;wisselslag;vrouwen0,00087337962962963</v>
      </c>
      <c r="E708" s="119" t="str">
        <f t="shared" si="43"/>
        <v>korte baan;100;wisselslag;vrouwen;oud0,00087337962962963</v>
      </c>
      <c r="F708" s="36" t="s">
        <v>502</v>
      </c>
      <c r="G708" s="57" t="s">
        <v>57</v>
      </c>
      <c r="H708" s="57">
        <v>100</v>
      </c>
      <c r="I708" s="36" t="s">
        <v>17</v>
      </c>
      <c r="J708" s="57" t="s">
        <v>451</v>
      </c>
      <c r="K708" s="57">
        <v>2005</v>
      </c>
      <c r="L708" s="114" t="s">
        <v>51</v>
      </c>
      <c r="M708" s="109">
        <v>8.7337962962962966E-4</v>
      </c>
      <c r="N708" s="43" t="s">
        <v>465</v>
      </c>
      <c r="O708" s="113">
        <v>44451</v>
      </c>
      <c r="P708" s="43" t="s">
        <v>37</v>
      </c>
      <c r="Q708" s="57" t="s">
        <v>53</v>
      </c>
    </row>
    <row r="709" spans="1:17" x14ac:dyDescent="0.55000000000000004">
      <c r="A709" s="117" t="str">
        <f>VLOOKUP(B709,verwijzingen!$A$5:$B$152,2,FALSE)&amp;L709</f>
        <v>kbhru5017 jaar</v>
      </c>
      <c r="B709" s="119" t="str">
        <f t="shared" si="44"/>
        <v>korte baan;50;rugslag;mannen;record</v>
      </c>
      <c r="C709" s="119" t="str">
        <f t="shared" si="45"/>
        <v>korte baan;50;rugslag;mannen</v>
      </c>
      <c r="D709" s="119" t="str">
        <f t="shared" si="42"/>
        <v>korte baan;50;rugslag;mannen0,00034375</v>
      </c>
      <c r="E709" s="119" t="str">
        <f t="shared" si="43"/>
        <v>korte baan;50;rugslag;mannen;record0,00034375</v>
      </c>
      <c r="F709" s="36" t="s">
        <v>502</v>
      </c>
      <c r="G709" s="43" t="s">
        <v>57</v>
      </c>
      <c r="H709" s="57">
        <v>50</v>
      </c>
      <c r="I709" s="36" t="s">
        <v>13</v>
      </c>
      <c r="J709" s="43" t="s">
        <v>450</v>
      </c>
      <c r="K709" s="57">
        <v>2004</v>
      </c>
      <c r="L709" s="114" t="s">
        <v>52</v>
      </c>
      <c r="M709" s="109">
        <v>3.4375000000000003E-4</v>
      </c>
      <c r="N709" s="43" t="s">
        <v>30</v>
      </c>
      <c r="O709" s="113">
        <v>44451</v>
      </c>
      <c r="P709" s="43" t="s">
        <v>37</v>
      </c>
      <c r="Q709" s="43" t="s">
        <v>38</v>
      </c>
    </row>
    <row r="710" spans="1:17" x14ac:dyDescent="0.55000000000000004">
      <c r="A710" s="117" t="str">
        <f>VLOOKUP(B710,verwijzingen!$A$5:$B$152,2,FALSE)&amp;L710</f>
        <v>kbhwi10017 jaar</v>
      </c>
      <c r="B710" s="119" t="str">
        <f t="shared" si="44"/>
        <v>korte baan;100;wisselslag;mannen;record</v>
      </c>
      <c r="C710" s="119" t="str">
        <f t="shared" si="45"/>
        <v>korte baan;100;wisselslag;mannen</v>
      </c>
      <c r="D710" s="119" t="str">
        <f t="shared" si="42"/>
        <v>korte baan;100;wisselslag;mannen0,000741319444444444</v>
      </c>
      <c r="E710" s="119" t="str">
        <f t="shared" si="43"/>
        <v>korte baan;100;wisselslag;mannen;record0,000741319444444444</v>
      </c>
      <c r="F710" s="36" t="s">
        <v>502</v>
      </c>
      <c r="G710" s="43" t="s">
        <v>57</v>
      </c>
      <c r="H710" s="57">
        <v>100</v>
      </c>
      <c r="I710" s="36" t="s">
        <v>17</v>
      </c>
      <c r="J710" s="43" t="s">
        <v>450</v>
      </c>
      <c r="K710" s="57">
        <v>2004</v>
      </c>
      <c r="L710" s="114" t="s">
        <v>52</v>
      </c>
      <c r="M710" s="109">
        <v>7.413194444444443E-4</v>
      </c>
      <c r="N710" s="43" t="s">
        <v>30</v>
      </c>
      <c r="O710" s="113">
        <v>44451</v>
      </c>
      <c r="P710" s="43" t="s">
        <v>37</v>
      </c>
      <c r="Q710" s="43" t="s">
        <v>38</v>
      </c>
    </row>
    <row r="711" spans="1:17" hidden="1" x14ac:dyDescent="0.55000000000000004">
      <c r="A711" s="117" t="e">
        <f>VLOOKUP(B711,verwijzingen!$A$5:$B$152,2,FALSE)&amp;L711</f>
        <v>#N/A</v>
      </c>
      <c r="B711" s="119" t="str">
        <f t="shared" si="44"/>
        <v>korte baan;50;vlinderslag;mannen;oud</v>
      </c>
      <c r="C711" s="119" t="str">
        <f t="shared" si="45"/>
        <v>korte baan;50;vlinderslag;mannen</v>
      </c>
      <c r="D711" s="119" t="str">
        <f t="shared" si="42"/>
        <v>korte baan;50;vlinderslag;mannen0,000342708333333333</v>
      </c>
      <c r="E711" s="119" t="str">
        <f t="shared" si="43"/>
        <v>korte baan;50;vlinderslag;mannen;oud0,000342708333333333</v>
      </c>
      <c r="F711" s="36" t="s">
        <v>502</v>
      </c>
      <c r="G711" s="57" t="s">
        <v>57</v>
      </c>
      <c r="H711" s="57">
        <v>50</v>
      </c>
      <c r="I711" s="36" t="s">
        <v>15</v>
      </c>
      <c r="J711" s="57" t="s">
        <v>450</v>
      </c>
      <c r="K711" s="57">
        <v>2003</v>
      </c>
      <c r="L711" s="114" t="s">
        <v>251</v>
      </c>
      <c r="M711" s="109">
        <v>3.4270833333333332E-4</v>
      </c>
      <c r="N711" s="43" t="s">
        <v>20</v>
      </c>
      <c r="O711" s="113">
        <v>44451</v>
      </c>
      <c r="P711" s="43" t="s">
        <v>37</v>
      </c>
      <c r="Q711" s="57" t="s">
        <v>53</v>
      </c>
    </row>
    <row r="712" spans="1:17" hidden="1" x14ac:dyDescent="0.55000000000000004">
      <c r="A712" s="117" t="e">
        <f>VLOOKUP(B712,verwijzingen!$A$5:$B$152,2,FALSE)&amp;L712</f>
        <v>#N/A</v>
      </c>
      <c r="B712" s="119" t="str">
        <f t="shared" si="44"/>
        <v>korte baan;100;wisselslag;vrouwen;oud</v>
      </c>
      <c r="C712" s="119" t="str">
        <f t="shared" si="45"/>
        <v>korte baan;100;wisselslag;vrouwen</v>
      </c>
      <c r="D712" s="119" t="str">
        <f t="shared" si="42"/>
        <v>korte baan;100;wisselslag;vrouwen0,000931944444444444</v>
      </c>
      <c r="E712" s="119" t="str">
        <f t="shared" si="43"/>
        <v>korte baan;100;wisselslag;vrouwen;oud0,000931944444444444</v>
      </c>
      <c r="F712" s="36" t="s">
        <v>502</v>
      </c>
      <c r="G712" s="57" t="s">
        <v>57</v>
      </c>
      <c r="H712" s="57">
        <v>100</v>
      </c>
      <c r="I712" s="36" t="s">
        <v>17</v>
      </c>
      <c r="J712" s="57" t="s">
        <v>451</v>
      </c>
      <c r="K712" s="57">
        <v>2002</v>
      </c>
      <c r="L712" s="114" t="s">
        <v>251</v>
      </c>
      <c r="M712" s="109">
        <v>9.3194444444444444E-4</v>
      </c>
      <c r="N712" s="43" t="s">
        <v>24</v>
      </c>
      <c r="O712" s="113">
        <v>44451</v>
      </c>
      <c r="P712" s="43" t="s">
        <v>37</v>
      </c>
      <c r="Q712" s="57" t="s">
        <v>53</v>
      </c>
    </row>
    <row r="713" spans="1:17" hidden="1" x14ac:dyDescent="0.55000000000000004">
      <c r="A713" s="117" t="e">
        <f>VLOOKUP(B713,verwijzingen!$A$5:$B$152,2,FALSE)&amp;L713</f>
        <v>#N/A</v>
      </c>
      <c r="B713" s="119" t="str">
        <f t="shared" si="44"/>
        <v>korte baan;50;vrije slag;vrouwen;oud</v>
      </c>
      <c r="C713" s="119" t="str">
        <f t="shared" si="45"/>
        <v>korte baan;50;vrije slag;vrouwen</v>
      </c>
      <c r="D713" s="119" t="str">
        <f t="shared" si="42"/>
        <v>korte baan;50;vrije slag;vrouwen0,000426967592592593</v>
      </c>
      <c r="E713" s="119" t="str">
        <f t="shared" si="43"/>
        <v>korte baan;50;vrije slag;vrouwen;oud0,000426967592592593</v>
      </c>
      <c r="F713" s="36" t="s">
        <v>502</v>
      </c>
      <c r="G713" s="57" t="s">
        <v>57</v>
      </c>
      <c r="H713" s="57">
        <v>50</v>
      </c>
      <c r="I713" s="36" t="s">
        <v>12</v>
      </c>
      <c r="J713" s="57" t="s">
        <v>451</v>
      </c>
      <c r="K713" s="57">
        <v>2011</v>
      </c>
      <c r="L713" s="114" t="s">
        <v>45</v>
      </c>
      <c r="M713" s="109">
        <v>4.2696759259259256E-4</v>
      </c>
      <c r="N713" s="43" t="s">
        <v>468</v>
      </c>
      <c r="O713" s="113">
        <v>44465</v>
      </c>
      <c r="P713" s="43" t="s">
        <v>476</v>
      </c>
      <c r="Q713" s="57" t="s">
        <v>53</v>
      </c>
    </row>
    <row r="714" spans="1:17" hidden="1" x14ac:dyDescent="0.55000000000000004">
      <c r="A714" s="117" t="e">
        <f>VLOOKUP(B714,verwijzingen!$A$5:$B$152,2,FALSE)&amp;L714</f>
        <v>#N/A</v>
      </c>
      <c r="B714" s="119" t="str">
        <f t="shared" si="44"/>
        <v>korte baan;100;rugslag;vrouwen;oud</v>
      </c>
      <c r="C714" s="119" t="str">
        <f t="shared" si="45"/>
        <v>korte baan;100;rugslag;vrouwen</v>
      </c>
      <c r="D714" s="119" t="str">
        <f t="shared" si="42"/>
        <v>korte baan;100;rugslag;vrouwen0,00115196759259259</v>
      </c>
      <c r="E714" s="119" t="str">
        <f t="shared" si="43"/>
        <v>korte baan;100;rugslag;vrouwen;oud0,00115196759259259</v>
      </c>
      <c r="F714" s="36" t="s">
        <v>502</v>
      </c>
      <c r="G714" s="57" t="s">
        <v>57</v>
      </c>
      <c r="H714" s="57">
        <v>100</v>
      </c>
      <c r="I714" s="36" t="s">
        <v>13</v>
      </c>
      <c r="J714" s="57" t="s">
        <v>451</v>
      </c>
      <c r="K714" s="57">
        <v>2011</v>
      </c>
      <c r="L714" s="114" t="s">
        <v>45</v>
      </c>
      <c r="M714" s="109">
        <v>1.1519675925925927E-3</v>
      </c>
      <c r="N714" s="43" t="s">
        <v>468</v>
      </c>
      <c r="O714" s="113">
        <v>44465</v>
      </c>
      <c r="P714" s="43" t="s">
        <v>476</v>
      </c>
      <c r="Q714" s="57" t="s">
        <v>53</v>
      </c>
    </row>
    <row r="715" spans="1:17" x14ac:dyDescent="0.55000000000000004">
      <c r="A715" s="117" t="str">
        <f>VLOOKUP(B715,verwijzingen!$A$5:$B$152,2,FALSE)&amp;L715</f>
        <v>kbdsc5010 jaar</v>
      </c>
      <c r="B715" s="119" t="str">
        <f t="shared" si="44"/>
        <v>korte baan;50;schoolslag;vrouwen;record</v>
      </c>
      <c r="C715" s="119" t="str">
        <f t="shared" si="45"/>
        <v>korte baan;50;schoolslag;vrouwen</v>
      </c>
      <c r="D715" s="119" t="str">
        <f t="shared" si="42"/>
        <v>korte baan;50;schoolslag;vrouwen0,000604282407407407</v>
      </c>
      <c r="E715" s="119" t="str">
        <f t="shared" si="43"/>
        <v>korte baan;50;schoolslag;vrouwen;record0,000604282407407407</v>
      </c>
      <c r="F715" s="36" t="s">
        <v>502</v>
      </c>
      <c r="G715" s="57" t="s">
        <v>57</v>
      </c>
      <c r="H715" s="57">
        <v>50</v>
      </c>
      <c r="I715" s="36" t="s">
        <v>14</v>
      </c>
      <c r="J715" s="57" t="s">
        <v>451</v>
      </c>
      <c r="K715" s="57">
        <v>2011</v>
      </c>
      <c r="L715" s="114" t="s">
        <v>45</v>
      </c>
      <c r="M715" s="109">
        <v>6.0428240740740744E-4</v>
      </c>
      <c r="N715" s="43" t="s">
        <v>468</v>
      </c>
      <c r="O715" s="113">
        <v>44465</v>
      </c>
      <c r="P715" s="43" t="s">
        <v>476</v>
      </c>
      <c r="Q715" s="57" t="s">
        <v>38</v>
      </c>
    </row>
    <row r="716" spans="1:17" hidden="1" x14ac:dyDescent="0.55000000000000004">
      <c r="A716" s="117" t="e">
        <f>VLOOKUP(B716,verwijzingen!$A$5:$B$152,2,FALSE)&amp;L716</f>
        <v>#N/A</v>
      </c>
      <c r="B716" s="119" t="str">
        <f t="shared" si="44"/>
        <v>korte baan;100;schoolslag;vrouwen;oud</v>
      </c>
      <c r="C716" s="119" t="str">
        <f t="shared" si="45"/>
        <v>korte baan;100;schoolslag;vrouwen</v>
      </c>
      <c r="D716" s="119" t="str">
        <f t="shared" si="42"/>
        <v>korte baan;100;schoolslag;vrouwen0,00127777777777778</v>
      </c>
      <c r="E716" s="119" t="str">
        <f t="shared" si="43"/>
        <v>korte baan;100;schoolslag;vrouwen;oud0,00127777777777778</v>
      </c>
      <c r="F716" s="36" t="s">
        <v>502</v>
      </c>
      <c r="G716" s="57" t="s">
        <v>57</v>
      </c>
      <c r="H716" s="57">
        <v>100</v>
      </c>
      <c r="I716" s="36" t="s">
        <v>14</v>
      </c>
      <c r="J716" s="57" t="s">
        <v>451</v>
      </c>
      <c r="K716" s="57">
        <v>2011</v>
      </c>
      <c r="L716" s="114" t="s">
        <v>45</v>
      </c>
      <c r="M716" s="109">
        <v>1.2777777777777776E-3</v>
      </c>
      <c r="N716" s="43" t="s">
        <v>468</v>
      </c>
      <c r="O716" s="113">
        <v>44465</v>
      </c>
      <c r="P716" s="43" t="s">
        <v>476</v>
      </c>
      <c r="Q716" s="57" t="s">
        <v>53</v>
      </c>
    </row>
    <row r="717" spans="1:17" hidden="1" x14ac:dyDescent="0.55000000000000004">
      <c r="A717" s="117" t="e">
        <f>VLOOKUP(B717,verwijzingen!$A$5:$B$152,2,FALSE)&amp;L717</f>
        <v>#N/A</v>
      </c>
      <c r="B717" s="119" t="str">
        <f t="shared" si="44"/>
        <v>korte baan;50;vrije slag;vrouwen;oud</v>
      </c>
      <c r="C717" s="119" t="str">
        <f t="shared" si="45"/>
        <v>korte baan;50;vrije slag;vrouwen</v>
      </c>
      <c r="D717" s="119" t="str">
        <f t="shared" si="42"/>
        <v>korte baan;50;vrije slag;vrouwen0,000583217592592593</v>
      </c>
      <c r="E717" s="119" t="str">
        <f t="shared" si="43"/>
        <v>korte baan;50;vrije slag;vrouwen;oud0,000583217592592593</v>
      </c>
      <c r="F717" s="36" t="s">
        <v>502</v>
      </c>
      <c r="G717" s="57" t="s">
        <v>57</v>
      </c>
      <c r="H717" s="57">
        <v>50</v>
      </c>
      <c r="I717" s="36" t="s">
        <v>12</v>
      </c>
      <c r="J717" s="57" t="s">
        <v>451</v>
      </c>
      <c r="K717" s="57">
        <v>2013</v>
      </c>
      <c r="L717" s="114" t="s">
        <v>43</v>
      </c>
      <c r="M717" s="109">
        <v>5.8321759259259253E-4</v>
      </c>
      <c r="N717" s="43" t="s">
        <v>503</v>
      </c>
      <c r="O717" s="113">
        <v>44465</v>
      </c>
      <c r="P717" s="43" t="s">
        <v>476</v>
      </c>
      <c r="Q717" s="57" t="s">
        <v>53</v>
      </c>
    </row>
    <row r="718" spans="1:17" x14ac:dyDescent="0.55000000000000004">
      <c r="A718" s="117" t="str">
        <f>VLOOKUP(B718,verwijzingen!$A$5:$B$152,2,FALSE)&amp;L718</f>
        <v>kbdvr1008 jaar</v>
      </c>
      <c r="B718" s="119" t="str">
        <f t="shared" si="44"/>
        <v>korte baan;100;vrije slag;vrouwen;record</v>
      </c>
      <c r="C718" s="119" t="str">
        <f t="shared" si="45"/>
        <v>korte baan;100;vrije slag;vrouwen</v>
      </c>
      <c r="D718" s="119" t="str">
        <f t="shared" si="42"/>
        <v>korte baan;100;vrije slag;vrouwen0,00129282407407407</v>
      </c>
      <c r="E718" s="119" t="str">
        <f t="shared" si="43"/>
        <v>korte baan;100;vrije slag;vrouwen;record0,00129282407407407</v>
      </c>
      <c r="F718" s="36" t="s">
        <v>502</v>
      </c>
      <c r="G718" s="57" t="s">
        <v>57</v>
      </c>
      <c r="H718" s="57">
        <v>100</v>
      </c>
      <c r="I718" s="36" t="s">
        <v>12</v>
      </c>
      <c r="J718" s="57" t="s">
        <v>451</v>
      </c>
      <c r="K718" s="57">
        <v>2013</v>
      </c>
      <c r="L718" s="114" t="s">
        <v>43</v>
      </c>
      <c r="M718" s="109">
        <v>1.2928240740740741E-3</v>
      </c>
      <c r="N718" s="43" t="s">
        <v>503</v>
      </c>
      <c r="O718" s="113">
        <v>44465</v>
      </c>
      <c r="P718" s="43" t="s">
        <v>476</v>
      </c>
      <c r="Q718" s="57" t="s">
        <v>38</v>
      </c>
    </row>
    <row r="719" spans="1:17" hidden="1" x14ac:dyDescent="0.55000000000000004">
      <c r="A719" s="117" t="e">
        <f>VLOOKUP(B719,verwijzingen!$A$5:$B$152,2,FALSE)&amp;L719</f>
        <v>#N/A</v>
      </c>
      <c r="B719" s="119" t="str">
        <f t="shared" si="44"/>
        <v>korte baan;50;vrije slag;mannen;oud</v>
      </c>
      <c r="C719" s="119" t="str">
        <f t="shared" si="45"/>
        <v>korte baan;50;vrije slag;mannen</v>
      </c>
      <c r="D719" s="119" t="str">
        <f t="shared" si="42"/>
        <v>korte baan;50;vrije slag;mannen0,000539814814814815</v>
      </c>
      <c r="E719" s="119" t="str">
        <f t="shared" si="43"/>
        <v>korte baan;50;vrije slag;mannen;oud0,000539814814814815</v>
      </c>
      <c r="F719" s="36" t="s">
        <v>502</v>
      </c>
      <c r="G719" s="57" t="s">
        <v>57</v>
      </c>
      <c r="H719" s="57">
        <v>50</v>
      </c>
      <c r="I719" s="36" t="s">
        <v>12</v>
      </c>
      <c r="J719" s="57" t="s">
        <v>450</v>
      </c>
      <c r="K719" s="57">
        <v>2011</v>
      </c>
      <c r="L719" s="114" t="s">
        <v>45</v>
      </c>
      <c r="M719" s="109">
        <v>5.398148148148148E-4</v>
      </c>
      <c r="N719" s="43" t="s">
        <v>478</v>
      </c>
      <c r="O719" s="113">
        <v>44465</v>
      </c>
      <c r="P719" s="43" t="s">
        <v>476</v>
      </c>
      <c r="Q719" s="57" t="s">
        <v>53</v>
      </c>
    </row>
    <row r="720" spans="1:17" hidden="1" x14ac:dyDescent="0.55000000000000004">
      <c r="A720" s="117" t="e">
        <f>VLOOKUP(B720,verwijzingen!$A$5:$B$152,2,FALSE)&amp;L720</f>
        <v>#N/A</v>
      </c>
      <c r="B720" s="119" t="str">
        <f t="shared" si="44"/>
        <v>korte baan;100;vrije slag;mannen;oud</v>
      </c>
      <c r="C720" s="119" t="str">
        <f t="shared" si="45"/>
        <v>korte baan;100;vrije slag;mannen</v>
      </c>
      <c r="D720" s="119" t="str">
        <f t="shared" si="42"/>
        <v>korte baan;100;vrije slag;mannen0,00110092592592593</v>
      </c>
      <c r="E720" s="119" t="str">
        <f t="shared" si="43"/>
        <v>korte baan;100;vrije slag;mannen;oud0,00110092592592593</v>
      </c>
      <c r="F720" s="36" t="s">
        <v>502</v>
      </c>
      <c r="G720" s="57" t="s">
        <v>57</v>
      </c>
      <c r="H720" s="57">
        <v>100</v>
      </c>
      <c r="I720" s="36" t="s">
        <v>12</v>
      </c>
      <c r="J720" s="57" t="s">
        <v>450</v>
      </c>
      <c r="K720" s="57">
        <v>2011</v>
      </c>
      <c r="L720" s="114" t="s">
        <v>45</v>
      </c>
      <c r="M720" s="109">
        <v>1.100925925925926E-3</v>
      </c>
      <c r="N720" s="43" t="s">
        <v>478</v>
      </c>
      <c r="O720" s="113">
        <v>44465</v>
      </c>
      <c r="P720" s="43" t="s">
        <v>476</v>
      </c>
      <c r="Q720" s="57" t="s">
        <v>53</v>
      </c>
    </row>
    <row r="721" spans="1:18" x14ac:dyDescent="0.55000000000000004">
      <c r="A721" s="117" t="str">
        <f>VLOOKUP(B721,verwijzingen!$A$5:$B$152,2,FALSE)&amp;L721</f>
        <v>kbhvl5010 jaar</v>
      </c>
      <c r="B721" s="119" t="str">
        <f t="shared" si="44"/>
        <v>korte baan;50;vlinderslag;mannen;record</v>
      </c>
      <c r="C721" s="119" t="str">
        <f t="shared" si="45"/>
        <v>korte baan;50;vlinderslag;mannen</v>
      </c>
      <c r="D721" s="119" t="str">
        <f t="shared" ref="D721:D784" si="46">CONCATENATE(C721,M721)</f>
        <v>korte baan;50;vlinderslag;mannen0,000658912037037037</v>
      </c>
      <c r="E721" s="119" t="str">
        <f t="shared" ref="E721:E784" si="47">+B721&amp;M721</f>
        <v>korte baan;50;vlinderslag;mannen;record0,000658912037037037</v>
      </c>
      <c r="F721" s="36" t="s">
        <v>502</v>
      </c>
      <c r="G721" s="57" t="s">
        <v>57</v>
      </c>
      <c r="H721" s="57">
        <v>50</v>
      </c>
      <c r="I721" s="36" t="s">
        <v>15</v>
      </c>
      <c r="J721" s="57" t="s">
        <v>450</v>
      </c>
      <c r="K721" s="57">
        <v>2011</v>
      </c>
      <c r="L721" s="114" t="s">
        <v>45</v>
      </c>
      <c r="M721" s="109">
        <v>6.5891203703703695E-4</v>
      </c>
      <c r="N721" s="43" t="s">
        <v>478</v>
      </c>
      <c r="O721" s="113">
        <v>44465</v>
      </c>
      <c r="P721" s="43" t="s">
        <v>476</v>
      </c>
      <c r="Q721" s="57" t="s">
        <v>38</v>
      </c>
    </row>
    <row r="722" spans="1:18" hidden="1" x14ac:dyDescent="0.55000000000000004">
      <c r="A722" s="117" t="e">
        <f>VLOOKUP(B722,verwijzingen!$A$5:$B$152,2,FALSE)&amp;L722</f>
        <v>#N/A</v>
      </c>
      <c r="B722" s="119" t="str">
        <f t="shared" si="44"/>
        <v>korte baan;200;vlinderslag;vrouwen;oud</v>
      </c>
      <c r="C722" s="119" t="str">
        <f t="shared" si="45"/>
        <v>korte baan;200;vlinderslag;vrouwen</v>
      </c>
      <c r="D722" s="119" t="str">
        <f t="shared" si="46"/>
        <v>korte baan;200;vlinderslag;vrouwen0,00179178240740741</v>
      </c>
      <c r="E722" s="119" t="str">
        <f t="shared" si="47"/>
        <v>korte baan;200;vlinderslag;vrouwen;oud0,00179178240740741</v>
      </c>
      <c r="F722" s="36" t="s">
        <v>502</v>
      </c>
      <c r="G722" s="57" t="s">
        <v>57</v>
      </c>
      <c r="H722" s="57">
        <v>200</v>
      </c>
      <c r="I722" s="36" t="s">
        <v>15</v>
      </c>
      <c r="J722" s="57" t="s">
        <v>451</v>
      </c>
      <c r="K722" s="57">
        <v>2007</v>
      </c>
      <c r="L722" s="114" t="s">
        <v>49</v>
      </c>
      <c r="M722" s="109">
        <v>1.7917824074074077E-3</v>
      </c>
      <c r="N722" s="43" t="s">
        <v>26</v>
      </c>
      <c r="O722" s="113">
        <v>44465</v>
      </c>
      <c r="P722" s="43" t="s">
        <v>37</v>
      </c>
      <c r="Q722" s="57" t="s">
        <v>53</v>
      </c>
      <c r="R722" s="36">
        <v>6</v>
      </c>
    </row>
    <row r="723" spans="1:18" hidden="1" x14ac:dyDescent="0.55000000000000004">
      <c r="A723" s="117" t="e">
        <f>VLOOKUP(B723,verwijzingen!$A$5:$B$152,2,FALSE)&amp;L723</f>
        <v>#N/A</v>
      </c>
      <c r="B723" s="119" t="str">
        <f t="shared" si="44"/>
        <v>korte baan;200;schoolslag;vrouwen;oud</v>
      </c>
      <c r="C723" s="119" t="str">
        <f t="shared" si="45"/>
        <v>korte baan;200;schoolslag;vrouwen</v>
      </c>
      <c r="D723" s="119" t="str">
        <f t="shared" si="46"/>
        <v>korte baan;200;schoolslag;vrouwen0,00203055555555556</v>
      </c>
      <c r="E723" s="119" t="str">
        <f t="shared" si="47"/>
        <v>korte baan;200;schoolslag;vrouwen;oud0,00203055555555556</v>
      </c>
      <c r="F723" s="36" t="s">
        <v>502</v>
      </c>
      <c r="G723" s="57" t="s">
        <v>57</v>
      </c>
      <c r="H723" s="57">
        <v>200</v>
      </c>
      <c r="I723" s="36" t="s">
        <v>14</v>
      </c>
      <c r="J723" s="57" t="s">
        <v>451</v>
      </c>
      <c r="K723" s="57">
        <v>2007</v>
      </c>
      <c r="L723" s="114" t="s">
        <v>49</v>
      </c>
      <c r="M723" s="109">
        <v>2.0305555555555554E-3</v>
      </c>
      <c r="N723" s="43" t="s">
        <v>464</v>
      </c>
      <c r="O723" s="113">
        <v>44465</v>
      </c>
      <c r="P723" s="43" t="s">
        <v>37</v>
      </c>
      <c r="Q723" s="57" t="s">
        <v>53</v>
      </c>
    </row>
    <row r="724" spans="1:18" hidden="1" x14ac:dyDescent="0.55000000000000004">
      <c r="A724" s="117" t="e">
        <f>VLOOKUP(B724,verwijzingen!$A$5:$B$152,2,FALSE)&amp;L724</f>
        <v>#N/A</v>
      </c>
      <c r="B724" s="119" t="str">
        <f t="shared" si="44"/>
        <v>korte baan;200;schoolslag;vrouwen;oud</v>
      </c>
      <c r="C724" s="119" t="str">
        <f t="shared" si="45"/>
        <v>korte baan;200;schoolslag;vrouwen</v>
      </c>
      <c r="D724" s="119" t="str">
        <f t="shared" si="46"/>
        <v>korte baan;200;schoolslag;vrouwen0,00207453703703704</v>
      </c>
      <c r="E724" s="119" t="str">
        <f t="shared" si="47"/>
        <v>korte baan;200;schoolslag;vrouwen;oud0,00207453703703704</v>
      </c>
      <c r="F724" s="36" t="s">
        <v>502</v>
      </c>
      <c r="G724" s="57" t="s">
        <v>57</v>
      </c>
      <c r="H724" s="57">
        <v>200</v>
      </c>
      <c r="I724" s="36" t="s">
        <v>14</v>
      </c>
      <c r="J724" s="57" t="s">
        <v>451</v>
      </c>
      <c r="K724" s="57">
        <v>2005</v>
      </c>
      <c r="L724" s="114" t="s">
        <v>51</v>
      </c>
      <c r="M724" s="109">
        <v>2.0745370370370371E-3</v>
      </c>
      <c r="N724" s="43" t="s">
        <v>465</v>
      </c>
      <c r="O724" s="113">
        <v>44465</v>
      </c>
      <c r="P724" s="43" t="s">
        <v>37</v>
      </c>
      <c r="Q724" s="57" t="s">
        <v>53</v>
      </c>
    </row>
    <row r="725" spans="1:18" hidden="1" x14ac:dyDescent="0.55000000000000004">
      <c r="A725" s="117" t="e">
        <f>VLOOKUP(B725,verwijzingen!$A$5:$B$152,2,FALSE)&amp;L725</f>
        <v>#N/A</v>
      </c>
      <c r="B725" s="119" t="str">
        <f t="shared" si="44"/>
        <v>korte baan;100;vlinderslag;vrouwen;oud</v>
      </c>
      <c r="C725" s="119" t="str">
        <f t="shared" si="45"/>
        <v>korte baan;100;vlinderslag;vrouwen</v>
      </c>
      <c r="D725" s="119" t="str">
        <f t="shared" si="46"/>
        <v>korte baan;100;vlinderslag;vrouwen0,000889930555555556</v>
      </c>
      <c r="E725" s="119" t="str">
        <f t="shared" si="47"/>
        <v>korte baan;100;vlinderslag;vrouwen;oud0,000889930555555556</v>
      </c>
      <c r="F725" s="36" t="s">
        <v>502</v>
      </c>
      <c r="G725" s="57" t="s">
        <v>57</v>
      </c>
      <c r="H725" s="57">
        <v>100</v>
      </c>
      <c r="I725" s="36" t="s">
        <v>15</v>
      </c>
      <c r="J725" s="57" t="s">
        <v>451</v>
      </c>
      <c r="K725" s="57">
        <v>2005</v>
      </c>
      <c r="L725" s="114" t="s">
        <v>51</v>
      </c>
      <c r="M725" s="109">
        <v>8.8993055555555559E-4</v>
      </c>
      <c r="N725" s="43" t="s">
        <v>465</v>
      </c>
      <c r="O725" s="113">
        <v>44465</v>
      </c>
      <c r="P725" s="43" t="s">
        <v>37</v>
      </c>
      <c r="Q725" s="57" t="s">
        <v>53</v>
      </c>
    </row>
    <row r="726" spans="1:18" x14ac:dyDescent="0.55000000000000004">
      <c r="A726" s="117" t="str">
        <f>VLOOKUP(B726,verwijzingen!$A$5:$B$152,2,FALSE)&amp;L726</f>
        <v>kbhvl10017 jaar</v>
      </c>
      <c r="B726" s="119" t="str">
        <f t="shared" si="44"/>
        <v>korte baan;100;vlinderslag;mannen;record</v>
      </c>
      <c r="C726" s="119" t="str">
        <f t="shared" si="45"/>
        <v>korte baan;100;vlinderslag;mannen</v>
      </c>
      <c r="D726" s="119" t="str">
        <f t="shared" si="46"/>
        <v>korte baan;100;vlinderslag;mannen0,000760416666666667</v>
      </c>
      <c r="E726" s="119" t="str">
        <f t="shared" si="47"/>
        <v>korte baan;100;vlinderslag;mannen;record0,000760416666666667</v>
      </c>
      <c r="F726" s="36" t="s">
        <v>502</v>
      </c>
      <c r="G726" s="43" t="s">
        <v>57</v>
      </c>
      <c r="H726" s="57">
        <v>100</v>
      </c>
      <c r="I726" s="36" t="s">
        <v>15</v>
      </c>
      <c r="J726" s="43" t="s">
        <v>450</v>
      </c>
      <c r="K726" s="57">
        <v>2004</v>
      </c>
      <c r="L726" s="114" t="s">
        <v>52</v>
      </c>
      <c r="M726" s="109">
        <v>7.6041666666666662E-4</v>
      </c>
      <c r="N726" s="43" t="s">
        <v>30</v>
      </c>
      <c r="O726" s="113">
        <v>44465</v>
      </c>
      <c r="P726" s="43" t="s">
        <v>37</v>
      </c>
      <c r="Q726" s="43" t="s">
        <v>38</v>
      </c>
    </row>
    <row r="727" spans="1:18" hidden="1" x14ac:dyDescent="0.55000000000000004">
      <c r="A727" s="117" t="e">
        <f>VLOOKUP(B727,verwijzingen!$A$5:$B$152,2,FALSE)&amp;L727</f>
        <v>#N/A</v>
      </c>
      <c r="B727" s="119" t="str">
        <f t="shared" si="44"/>
        <v>korte baan;200;vlinderslag;mannen;oud</v>
      </c>
      <c r="C727" s="119" t="str">
        <f t="shared" si="45"/>
        <v>korte baan;200;vlinderslag;mannen</v>
      </c>
      <c r="D727" s="119" t="str">
        <f t="shared" si="46"/>
        <v>korte baan;200;vlinderslag;mannen0,00170393518518519</v>
      </c>
      <c r="E727" s="119" t="str">
        <f t="shared" si="47"/>
        <v>korte baan;200;vlinderslag;mannen;oud0,00170393518518519</v>
      </c>
      <c r="F727" s="36" t="s">
        <v>502</v>
      </c>
      <c r="G727" s="57" t="s">
        <v>57</v>
      </c>
      <c r="H727" s="57">
        <v>200</v>
      </c>
      <c r="I727" s="36" t="s">
        <v>15</v>
      </c>
      <c r="J727" s="57" t="s">
        <v>450</v>
      </c>
      <c r="K727" s="57">
        <v>2004</v>
      </c>
      <c r="L727" s="114" t="s">
        <v>52</v>
      </c>
      <c r="M727" s="109">
        <v>1.7039351851851853E-3</v>
      </c>
      <c r="N727" s="43" t="s">
        <v>30</v>
      </c>
      <c r="O727" s="113">
        <v>44465</v>
      </c>
      <c r="P727" s="43" t="s">
        <v>37</v>
      </c>
      <c r="Q727" s="57" t="s">
        <v>53</v>
      </c>
    </row>
    <row r="728" spans="1:18" hidden="1" x14ac:dyDescent="0.55000000000000004">
      <c r="A728" s="117" t="e">
        <f>VLOOKUP(B728,verwijzingen!$A$5:$B$152,2,FALSE)&amp;L728</f>
        <v>#N/A</v>
      </c>
      <c r="B728" s="119" t="str">
        <f t="shared" si="44"/>
        <v>korte baan;50;vrije slag;vrouwen;oud</v>
      </c>
      <c r="C728" s="119" t="str">
        <f t="shared" si="45"/>
        <v>korte baan;50;vrije slag;vrouwen</v>
      </c>
      <c r="D728" s="119" t="str">
        <f t="shared" si="46"/>
        <v>korte baan;50;vrije slag;vrouwen0,000926273148148148</v>
      </c>
      <c r="E728" s="119" t="str">
        <f t="shared" si="47"/>
        <v>korte baan;50;vrije slag;vrouwen;oud0,000926273148148148</v>
      </c>
      <c r="F728" s="36" t="s">
        <v>502</v>
      </c>
      <c r="G728" s="57" t="s">
        <v>57</v>
      </c>
      <c r="H728" s="57">
        <v>50</v>
      </c>
      <c r="I728" s="36" t="s">
        <v>12</v>
      </c>
      <c r="J728" s="57" t="s">
        <v>451</v>
      </c>
      <c r="K728" s="57">
        <v>2014</v>
      </c>
      <c r="L728" s="114" t="s">
        <v>42</v>
      </c>
      <c r="M728" s="109">
        <v>9.2627314814814818E-4</v>
      </c>
      <c r="N728" s="43" t="s">
        <v>477</v>
      </c>
      <c r="O728" s="113">
        <v>44472</v>
      </c>
      <c r="P728" s="43" t="s">
        <v>349</v>
      </c>
      <c r="Q728" s="57" t="s">
        <v>53</v>
      </c>
    </row>
    <row r="729" spans="1:18" x14ac:dyDescent="0.55000000000000004">
      <c r="A729" s="117" t="str">
        <f>VLOOKUP(B729,verwijzingen!$A$5:$B$152,2,FALSE)&amp;L729</f>
        <v>kbdvr257 jaar</v>
      </c>
      <c r="B729" s="119" t="str">
        <f t="shared" si="44"/>
        <v>korte baan;25;vrije slag;vrouwen;record</v>
      </c>
      <c r="C729" s="119" t="str">
        <f t="shared" si="45"/>
        <v>korte baan;25;vrije slag;vrouwen</v>
      </c>
      <c r="D729" s="119" t="str">
        <f t="shared" si="46"/>
        <v>korte baan;25;vrije slag;vrouwen0,000382175925925926</v>
      </c>
      <c r="E729" s="119" t="str">
        <f t="shared" si="47"/>
        <v>korte baan;25;vrije slag;vrouwen;record0,000382175925925926</v>
      </c>
      <c r="F729" s="36" t="s">
        <v>502</v>
      </c>
      <c r="G729" s="57" t="s">
        <v>57</v>
      </c>
      <c r="H729" s="57">
        <v>25</v>
      </c>
      <c r="I729" s="36" t="s">
        <v>12</v>
      </c>
      <c r="J729" s="57" t="s">
        <v>451</v>
      </c>
      <c r="K729" s="57">
        <v>2014</v>
      </c>
      <c r="L729" s="114" t="s">
        <v>42</v>
      </c>
      <c r="M729" s="109">
        <v>3.8217592592592594E-4</v>
      </c>
      <c r="N729" s="43" t="s">
        <v>477</v>
      </c>
      <c r="O729" s="113">
        <v>44472</v>
      </c>
      <c r="P729" s="43" t="s">
        <v>349</v>
      </c>
      <c r="Q729" s="57" t="s">
        <v>38</v>
      </c>
    </row>
    <row r="730" spans="1:18" hidden="1" x14ac:dyDescent="0.55000000000000004">
      <c r="A730" s="117" t="e">
        <f>VLOOKUP(B730,verwijzingen!$A$5:$B$152,2,FALSE)&amp;L730</f>
        <v>#N/A</v>
      </c>
      <c r="B730" s="119" t="str">
        <f t="shared" si="44"/>
        <v>korte baan;50;vrije slag;vrouwen;oud</v>
      </c>
      <c r="C730" s="119" t="str">
        <f t="shared" si="45"/>
        <v>korte baan;50;vrije slag;vrouwen</v>
      </c>
      <c r="D730" s="119" t="str">
        <f t="shared" si="46"/>
        <v>korte baan;50;vrije slag;vrouwen0,000574768518518519</v>
      </c>
      <c r="E730" s="119" t="str">
        <f t="shared" si="47"/>
        <v>korte baan;50;vrije slag;vrouwen;oud0,000574768518518519</v>
      </c>
      <c r="F730" s="36" t="s">
        <v>502</v>
      </c>
      <c r="G730" s="57" t="s">
        <v>57</v>
      </c>
      <c r="H730" s="57">
        <v>50</v>
      </c>
      <c r="I730" s="36" t="s">
        <v>12</v>
      </c>
      <c r="J730" s="57" t="s">
        <v>451</v>
      </c>
      <c r="K730" s="57">
        <v>2013</v>
      </c>
      <c r="L730" s="114" t="s">
        <v>43</v>
      </c>
      <c r="M730" s="109">
        <v>5.7476851851851851E-4</v>
      </c>
      <c r="N730" s="43" t="s">
        <v>503</v>
      </c>
      <c r="O730" s="113">
        <v>44472</v>
      </c>
      <c r="P730" s="43" t="s">
        <v>349</v>
      </c>
      <c r="Q730" s="57" t="s">
        <v>53</v>
      </c>
    </row>
    <row r="731" spans="1:18" hidden="1" x14ac:dyDescent="0.55000000000000004">
      <c r="A731" s="117" t="e">
        <f>VLOOKUP(B731,verwijzingen!$A$5:$B$152,2,FALSE)&amp;L731</f>
        <v>#N/A</v>
      </c>
      <c r="B731" s="119" t="str">
        <f t="shared" si="44"/>
        <v>korte baan;25;vrije slag;vrouwen;oud</v>
      </c>
      <c r="C731" s="119" t="str">
        <f t="shared" si="45"/>
        <v>korte baan;25;vrije slag;vrouwen</v>
      </c>
      <c r="D731" s="119" t="str">
        <f t="shared" si="46"/>
        <v>korte baan;25;vrije slag;vrouwen0,00033587962962963</v>
      </c>
      <c r="E731" s="119" t="str">
        <f t="shared" si="47"/>
        <v>korte baan;25;vrije slag;vrouwen;oud0,00033587962962963</v>
      </c>
      <c r="F731" s="36" t="s">
        <v>502</v>
      </c>
      <c r="G731" s="57" t="s">
        <v>57</v>
      </c>
      <c r="H731" s="57">
        <v>25</v>
      </c>
      <c r="I731" s="36" t="s">
        <v>12</v>
      </c>
      <c r="J731" s="57" t="s">
        <v>451</v>
      </c>
      <c r="K731" s="57">
        <v>2013</v>
      </c>
      <c r="L731" s="114" t="s">
        <v>43</v>
      </c>
      <c r="M731" s="109">
        <v>3.358796296296296E-4</v>
      </c>
      <c r="N731" s="43" t="s">
        <v>503</v>
      </c>
      <c r="O731" s="113">
        <v>44472</v>
      </c>
      <c r="P731" s="43" t="s">
        <v>349</v>
      </c>
      <c r="Q731" s="57" t="s">
        <v>53</v>
      </c>
    </row>
    <row r="732" spans="1:18" x14ac:dyDescent="0.55000000000000004">
      <c r="A732" s="117" t="str">
        <f>VLOOKUP(B732,verwijzingen!$A$5:$B$152,2,FALSE)&amp;L732</f>
        <v>kbdru5010 jaar</v>
      </c>
      <c r="B732" s="119" t="str">
        <f t="shared" si="44"/>
        <v>korte baan;50;rugslag;vrouwen;record</v>
      </c>
      <c r="C732" s="119" t="str">
        <f t="shared" si="45"/>
        <v>korte baan;50;rugslag;vrouwen</v>
      </c>
      <c r="D732" s="119" t="str">
        <f t="shared" si="46"/>
        <v>korte baan;50;rugslag;vrouwen0,000496064814814815</v>
      </c>
      <c r="E732" s="119" t="str">
        <f t="shared" si="47"/>
        <v>korte baan;50;rugslag;vrouwen;record0,000496064814814815</v>
      </c>
      <c r="F732" s="36" t="s">
        <v>502</v>
      </c>
      <c r="G732" s="57" t="s">
        <v>57</v>
      </c>
      <c r="H732" s="57">
        <v>50</v>
      </c>
      <c r="I732" s="36" t="s">
        <v>13</v>
      </c>
      <c r="J732" s="57" t="s">
        <v>451</v>
      </c>
      <c r="K732" s="57">
        <v>2011</v>
      </c>
      <c r="L732" s="114" t="s">
        <v>45</v>
      </c>
      <c r="M732" s="109">
        <v>4.9606481481481485E-4</v>
      </c>
      <c r="N732" s="43" t="s">
        <v>468</v>
      </c>
      <c r="O732" s="113">
        <v>44472</v>
      </c>
      <c r="P732" s="43" t="s">
        <v>349</v>
      </c>
      <c r="Q732" s="57" t="s">
        <v>38</v>
      </c>
    </row>
    <row r="733" spans="1:18" x14ac:dyDescent="0.55000000000000004">
      <c r="A733" s="117" t="str">
        <f>VLOOKUP(B733,verwijzingen!$A$5:$B$152,2,FALSE)&amp;L733</f>
        <v>kbhru5010 jaar</v>
      </c>
      <c r="B733" s="119" t="str">
        <f t="shared" si="44"/>
        <v>korte baan;50;rugslag;mannen;record</v>
      </c>
      <c r="C733" s="119" t="str">
        <f t="shared" si="45"/>
        <v>korte baan;50;rugslag;mannen</v>
      </c>
      <c r="D733" s="119" t="str">
        <f t="shared" si="46"/>
        <v>korte baan;50;rugslag;mannen0,00056400462962963</v>
      </c>
      <c r="E733" s="119" t="str">
        <f t="shared" si="47"/>
        <v>korte baan;50;rugslag;mannen;record0,00056400462962963</v>
      </c>
      <c r="F733" s="36" t="s">
        <v>502</v>
      </c>
      <c r="G733" s="57" t="s">
        <v>57</v>
      </c>
      <c r="H733" s="57">
        <v>50</v>
      </c>
      <c r="I733" s="36" t="s">
        <v>13</v>
      </c>
      <c r="J733" s="57" t="s">
        <v>450</v>
      </c>
      <c r="K733" s="57">
        <v>2011</v>
      </c>
      <c r="L733" s="114" t="s">
        <v>45</v>
      </c>
      <c r="M733" s="109">
        <v>5.6400462962962958E-4</v>
      </c>
      <c r="N733" s="43" t="s">
        <v>478</v>
      </c>
      <c r="O733" s="113">
        <v>44472</v>
      </c>
      <c r="P733" s="43" t="s">
        <v>349</v>
      </c>
      <c r="Q733" s="57" t="s">
        <v>38</v>
      </c>
    </row>
    <row r="734" spans="1:18" hidden="1" x14ac:dyDescent="0.55000000000000004">
      <c r="A734" s="117" t="e">
        <f>VLOOKUP(B734,verwijzingen!$A$5:$B$152,2,FALSE)&amp;L734</f>
        <v>#N/A</v>
      </c>
      <c r="B734" s="119" t="str">
        <f t="shared" si="44"/>
        <v>korte baan;50;schoolslag;mannen;oud</v>
      </c>
      <c r="C734" s="119" t="str">
        <f t="shared" si="45"/>
        <v>korte baan;50;schoolslag;mannen</v>
      </c>
      <c r="D734" s="119" t="str">
        <f t="shared" si="46"/>
        <v>korte baan;50;schoolslag;mannen0,000666319444444445</v>
      </c>
      <c r="E734" s="119" t="str">
        <f t="shared" si="47"/>
        <v>korte baan;50;schoolslag;mannen;oud0,000666319444444445</v>
      </c>
      <c r="F734" s="36" t="s">
        <v>502</v>
      </c>
      <c r="G734" s="57" t="s">
        <v>57</v>
      </c>
      <c r="H734" s="57">
        <v>50</v>
      </c>
      <c r="I734" s="36" t="s">
        <v>14</v>
      </c>
      <c r="J734" s="57" t="s">
        <v>450</v>
      </c>
      <c r="K734" s="57">
        <v>2011</v>
      </c>
      <c r="L734" s="114" t="s">
        <v>45</v>
      </c>
      <c r="M734" s="109">
        <v>6.6631944444444453E-4</v>
      </c>
      <c r="N734" s="43" t="s">
        <v>478</v>
      </c>
      <c r="O734" s="113">
        <v>44472</v>
      </c>
      <c r="P734" s="43" t="s">
        <v>349</v>
      </c>
      <c r="Q734" s="57" t="s">
        <v>53</v>
      </c>
    </row>
    <row r="735" spans="1:18" x14ac:dyDescent="0.55000000000000004">
      <c r="A735" s="117" t="str">
        <f>VLOOKUP(B735,verwijzingen!$A$5:$B$152,2,FALSE)&amp;L735</f>
        <v>kbhsc10010 jaar</v>
      </c>
      <c r="B735" s="119" t="str">
        <f t="shared" si="44"/>
        <v>korte baan;100;schoolslag;mannen;record</v>
      </c>
      <c r="C735" s="119" t="str">
        <f t="shared" si="45"/>
        <v>korte baan;100;schoolslag;mannen</v>
      </c>
      <c r="D735" s="119" t="str">
        <f t="shared" si="46"/>
        <v>korte baan;100;schoolslag;mannen0,00137928240740741</v>
      </c>
      <c r="E735" s="119" t="str">
        <f t="shared" si="47"/>
        <v>korte baan;100;schoolslag;mannen;record0,00137928240740741</v>
      </c>
      <c r="F735" s="36" t="s">
        <v>502</v>
      </c>
      <c r="G735" s="57" t="s">
        <v>57</v>
      </c>
      <c r="H735" s="57">
        <v>100</v>
      </c>
      <c r="I735" s="36" t="s">
        <v>14</v>
      </c>
      <c r="J735" s="57" t="s">
        <v>450</v>
      </c>
      <c r="K735" s="57">
        <v>2011</v>
      </c>
      <c r="L735" s="114" t="s">
        <v>45</v>
      </c>
      <c r="M735" s="109">
        <v>1.3792824074074074E-3</v>
      </c>
      <c r="N735" s="43" t="s">
        <v>478</v>
      </c>
      <c r="O735" s="113">
        <v>44472</v>
      </c>
      <c r="P735" s="43" t="s">
        <v>349</v>
      </c>
      <c r="Q735" s="57" t="s">
        <v>38</v>
      </c>
    </row>
    <row r="736" spans="1:18" x14ac:dyDescent="0.55000000000000004">
      <c r="A736" s="117" t="str">
        <f>VLOOKUP(B736,verwijzingen!$A$5:$B$152,2,FALSE)&amp;L736</f>
        <v>kbdvr10014 jaar</v>
      </c>
      <c r="B736" s="119" t="str">
        <f t="shared" si="44"/>
        <v>korte baan;100;vrije slag;vrouwen;record</v>
      </c>
      <c r="C736" s="119" t="str">
        <f t="shared" si="45"/>
        <v>korte baan;100;vrije slag;vrouwen</v>
      </c>
      <c r="D736" s="119" t="str">
        <f t="shared" si="46"/>
        <v>korte baan;100;vrije slag;vrouwen0,0007375</v>
      </c>
      <c r="E736" s="119" t="str">
        <f t="shared" si="47"/>
        <v>korte baan;100;vrije slag;vrouwen;record0,0007375</v>
      </c>
      <c r="F736" s="36" t="s">
        <v>502</v>
      </c>
      <c r="G736" s="57" t="s">
        <v>57</v>
      </c>
      <c r="H736" s="57">
        <v>100</v>
      </c>
      <c r="I736" s="36" t="s">
        <v>12</v>
      </c>
      <c r="J736" s="57" t="s">
        <v>451</v>
      </c>
      <c r="K736" s="57">
        <v>2007</v>
      </c>
      <c r="L736" s="114" t="s">
        <v>49</v>
      </c>
      <c r="M736" s="109">
        <v>7.3749999999999998E-4</v>
      </c>
      <c r="N736" s="43" t="s">
        <v>26</v>
      </c>
      <c r="O736" s="113">
        <v>44472</v>
      </c>
      <c r="P736" s="43" t="s">
        <v>349</v>
      </c>
      <c r="Q736" s="57" t="s">
        <v>38</v>
      </c>
    </row>
    <row r="737" spans="1:17" x14ac:dyDescent="0.55000000000000004">
      <c r="A737" s="117" t="str">
        <f>VLOOKUP(B737,verwijzingen!$A$5:$B$152,2,FALSE)&amp;L737</f>
        <v>kbdru5014 jaar</v>
      </c>
      <c r="B737" s="119" t="str">
        <f t="shared" si="44"/>
        <v>korte baan;50;rugslag;vrouwen;record</v>
      </c>
      <c r="C737" s="119" t="str">
        <f t="shared" si="45"/>
        <v>korte baan;50;rugslag;vrouwen</v>
      </c>
      <c r="D737" s="119" t="str">
        <f t="shared" si="46"/>
        <v>korte baan;50;rugslag;vrouwen0,000390740740740741</v>
      </c>
      <c r="E737" s="119" t="str">
        <f t="shared" si="47"/>
        <v>korte baan;50;rugslag;vrouwen;record0,000390740740740741</v>
      </c>
      <c r="F737" s="36" t="s">
        <v>502</v>
      </c>
      <c r="G737" s="57" t="s">
        <v>57</v>
      </c>
      <c r="H737" s="57">
        <v>50</v>
      </c>
      <c r="I737" s="36" t="s">
        <v>13</v>
      </c>
      <c r="J737" s="57" t="s">
        <v>451</v>
      </c>
      <c r="K737" s="57">
        <v>2007</v>
      </c>
      <c r="L737" s="114" t="s">
        <v>49</v>
      </c>
      <c r="M737" s="109">
        <v>3.9074074074074076E-4</v>
      </c>
      <c r="N737" s="43" t="s">
        <v>26</v>
      </c>
      <c r="O737" s="113">
        <v>44472</v>
      </c>
      <c r="P737" s="43" t="s">
        <v>349</v>
      </c>
      <c r="Q737" s="57" t="s">
        <v>38</v>
      </c>
    </row>
    <row r="738" spans="1:17" x14ac:dyDescent="0.55000000000000004">
      <c r="A738" s="117" t="str">
        <f>VLOOKUP(B738,verwijzingen!$A$5:$B$152,2,FALSE)&amp;L738</f>
        <v>kbhru5015 jaar</v>
      </c>
      <c r="B738" s="119" t="str">
        <f t="shared" si="44"/>
        <v>korte baan;50;rugslag;mannen;record</v>
      </c>
      <c r="C738" s="119" t="str">
        <f t="shared" si="45"/>
        <v>korte baan;50;rugslag;mannen</v>
      </c>
      <c r="D738" s="119" t="str">
        <f t="shared" si="46"/>
        <v>korte baan;50;rugslag;mannen0,000335185185185185</v>
      </c>
      <c r="E738" s="119" t="str">
        <f t="shared" si="47"/>
        <v>korte baan;50;rugslag;mannen;record0,000335185185185185</v>
      </c>
      <c r="F738" s="36" t="s">
        <v>502</v>
      </c>
      <c r="G738" s="57" t="s">
        <v>57</v>
      </c>
      <c r="H738" s="57">
        <v>50</v>
      </c>
      <c r="I738" s="36" t="s">
        <v>13</v>
      </c>
      <c r="J738" s="57" t="s">
        <v>450</v>
      </c>
      <c r="K738" s="57">
        <v>2006</v>
      </c>
      <c r="L738" s="114" t="s">
        <v>50</v>
      </c>
      <c r="M738" s="109">
        <v>3.3518518518518516E-4</v>
      </c>
      <c r="N738" s="43" t="s">
        <v>21</v>
      </c>
      <c r="O738" s="113">
        <v>44472</v>
      </c>
      <c r="P738" s="43" t="s">
        <v>349</v>
      </c>
      <c r="Q738" s="57" t="s">
        <v>38</v>
      </c>
    </row>
    <row r="739" spans="1:17" hidden="1" x14ac:dyDescent="0.55000000000000004">
      <c r="A739" s="117" t="e">
        <f>VLOOKUP(B739,verwijzingen!$A$5:$B$152,2,FALSE)&amp;L739</f>
        <v>#N/A</v>
      </c>
      <c r="B739" s="119" t="str">
        <f t="shared" si="44"/>
        <v>korte baan;50;schoolslag;vrouwen;oud</v>
      </c>
      <c r="C739" s="119" t="str">
        <f t="shared" si="45"/>
        <v>korte baan;50;schoolslag;vrouwen</v>
      </c>
      <c r="D739" s="119" t="str">
        <f t="shared" si="46"/>
        <v>korte baan;50;schoolslag;vrouwen0,000432407407407407</v>
      </c>
      <c r="E739" s="119" t="str">
        <f t="shared" si="47"/>
        <v>korte baan;50;schoolslag;vrouwen;oud0,000432407407407407</v>
      </c>
      <c r="F739" s="36" t="s">
        <v>502</v>
      </c>
      <c r="G739" s="57" t="s">
        <v>57</v>
      </c>
      <c r="H739" s="57">
        <v>50</v>
      </c>
      <c r="I739" s="36" t="s">
        <v>14</v>
      </c>
      <c r="J739" s="57" t="s">
        <v>451</v>
      </c>
      <c r="K739" s="57">
        <v>2005</v>
      </c>
      <c r="L739" s="114" t="s">
        <v>51</v>
      </c>
      <c r="M739" s="109">
        <v>4.3240740740740745E-4</v>
      </c>
      <c r="N739" s="43" t="s">
        <v>465</v>
      </c>
      <c r="O739" s="113">
        <v>44472</v>
      </c>
      <c r="P739" s="43" t="s">
        <v>349</v>
      </c>
      <c r="Q739" s="57" t="s">
        <v>53</v>
      </c>
    </row>
    <row r="740" spans="1:17" hidden="1" x14ac:dyDescent="0.55000000000000004">
      <c r="A740" s="117" t="e">
        <f>VLOOKUP(B740,verwijzingen!$A$5:$B$152,2,FALSE)&amp;L740</f>
        <v>#N/A</v>
      </c>
      <c r="B740" s="119" t="str">
        <f t="shared" si="44"/>
        <v>korte baan;50;schoolslag;vrouwen;oud</v>
      </c>
      <c r="C740" s="119" t="str">
        <f t="shared" si="45"/>
        <v>korte baan;50;schoolslag;vrouwen</v>
      </c>
      <c r="D740" s="119" t="str">
        <f t="shared" si="46"/>
        <v>korte baan;50;schoolslag;vrouwen0,000462615740740741</v>
      </c>
      <c r="E740" s="119" t="str">
        <f t="shared" si="47"/>
        <v>korte baan;50;schoolslag;vrouwen;oud0,000462615740740741</v>
      </c>
      <c r="F740" s="36" t="s">
        <v>502</v>
      </c>
      <c r="G740" s="57" t="s">
        <v>57</v>
      </c>
      <c r="H740" s="57">
        <v>50</v>
      </c>
      <c r="I740" s="36" t="s">
        <v>14</v>
      </c>
      <c r="J740" s="57" t="s">
        <v>451</v>
      </c>
      <c r="K740" s="57">
        <v>2004</v>
      </c>
      <c r="L740" s="114" t="s">
        <v>52</v>
      </c>
      <c r="M740" s="109">
        <v>4.6261574074074071E-4</v>
      </c>
      <c r="N740" s="43" t="s">
        <v>466</v>
      </c>
      <c r="O740" s="113">
        <v>44472</v>
      </c>
      <c r="P740" s="43" t="s">
        <v>349</v>
      </c>
      <c r="Q740" s="57" t="s">
        <v>53</v>
      </c>
    </row>
    <row r="741" spans="1:17" hidden="1" x14ac:dyDescent="0.55000000000000004">
      <c r="A741" s="117" t="e">
        <f>VLOOKUP(B741,verwijzingen!$A$5:$B$152,2,FALSE)&amp;L741</f>
        <v>#N/A</v>
      </c>
      <c r="B741" s="119" t="str">
        <f t="shared" si="44"/>
        <v>korte baan;100;wisselslag;vrouwen;oud</v>
      </c>
      <c r="C741" s="119" t="str">
        <f t="shared" si="45"/>
        <v>korte baan;100;wisselslag;vrouwen</v>
      </c>
      <c r="D741" s="119" t="str">
        <f t="shared" si="46"/>
        <v>korte baan;100;wisselslag;vrouwen0,000877777777777778</v>
      </c>
      <c r="E741" s="119" t="str">
        <f t="shared" si="47"/>
        <v>korte baan;100;wisselslag;vrouwen;oud0,000877777777777778</v>
      </c>
      <c r="F741" s="36" t="s">
        <v>502</v>
      </c>
      <c r="G741" s="57" t="s">
        <v>57</v>
      </c>
      <c r="H741" s="57">
        <v>100</v>
      </c>
      <c r="I741" s="36" t="s">
        <v>17</v>
      </c>
      <c r="J741" s="57" t="s">
        <v>451</v>
      </c>
      <c r="K741" s="57">
        <v>2004</v>
      </c>
      <c r="L741" s="114" t="s">
        <v>52</v>
      </c>
      <c r="M741" s="109">
        <v>8.7777777777777778E-4</v>
      </c>
      <c r="N741" s="43" t="s">
        <v>466</v>
      </c>
      <c r="O741" s="113">
        <v>44472</v>
      </c>
      <c r="P741" s="43" t="s">
        <v>349</v>
      </c>
      <c r="Q741" s="57" t="s">
        <v>53</v>
      </c>
    </row>
    <row r="742" spans="1:17" x14ac:dyDescent="0.55000000000000004">
      <c r="A742" s="117" t="str">
        <f>VLOOKUP(B742,verwijzingen!$A$5:$B$152,2,FALSE)&amp;L742</f>
        <v>kbhvr20017 jaar</v>
      </c>
      <c r="B742" s="119" t="str">
        <f t="shared" si="44"/>
        <v>korte baan;200;vrije slag;mannen;record</v>
      </c>
      <c r="C742" s="119" t="str">
        <f t="shared" si="45"/>
        <v>korte baan;200;vrije slag;mannen</v>
      </c>
      <c r="D742" s="119" t="str">
        <f t="shared" si="46"/>
        <v>korte baan;200;vrije slag;mannen0,00142708333333333</v>
      </c>
      <c r="E742" s="119" t="str">
        <f t="shared" si="47"/>
        <v>korte baan;200;vrije slag;mannen;record0,00142708333333333</v>
      </c>
      <c r="F742" s="36" t="s">
        <v>502</v>
      </c>
      <c r="G742" s="43" t="s">
        <v>57</v>
      </c>
      <c r="H742" s="57">
        <v>200</v>
      </c>
      <c r="I742" s="36" t="s">
        <v>12</v>
      </c>
      <c r="J742" s="43" t="s">
        <v>450</v>
      </c>
      <c r="K742" s="57">
        <v>2004</v>
      </c>
      <c r="L742" s="114" t="s">
        <v>52</v>
      </c>
      <c r="M742" s="109">
        <v>1.4270833333333334E-3</v>
      </c>
      <c r="N742" s="43" t="s">
        <v>30</v>
      </c>
      <c r="O742" s="113">
        <v>44472</v>
      </c>
      <c r="P742" s="43" t="s">
        <v>349</v>
      </c>
      <c r="Q742" s="43" t="s">
        <v>38</v>
      </c>
    </row>
    <row r="743" spans="1:17" hidden="1" x14ac:dyDescent="0.55000000000000004">
      <c r="A743" s="117" t="e">
        <f>VLOOKUP(B743,verwijzingen!$A$5:$B$152,2,FALSE)&amp;L743</f>
        <v>#N/A</v>
      </c>
      <c r="B743" s="119" t="str">
        <f t="shared" si="44"/>
        <v>korte baan;100;vrije slag;mannen;oud</v>
      </c>
      <c r="C743" s="119" t="str">
        <f t="shared" si="45"/>
        <v>korte baan;100;vrije slag;mannen</v>
      </c>
      <c r="D743" s="119" t="str">
        <f t="shared" si="46"/>
        <v>korte baan;100;vrije slag;mannen0,000671875</v>
      </c>
      <c r="E743" s="119" t="str">
        <f t="shared" si="47"/>
        <v>korte baan;100;vrije slag;mannen;oud0,000671875</v>
      </c>
      <c r="F743" s="36" t="s">
        <v>502</v>
      </c>
      <c r="G743" s="57" t="s">
        <v>57</v>
      </c>
      <c r="H743" s="57">
        <v>100</v>
      </c>
      <c r="I743" s="36" t="s">
        <v>12</v>
      </c>
      <c r="J743" s="57" t="s">
        <v>450</v>
      </c>
      <c r="K743" s="57">
        <v>2003</v>
      </c>
      <c r="L743" s="114" t="s">
        <v>251</v>
      </c>
      <c r="M743" s="109">
        <v>6.7187499999999984E-4</v>
      </c>
      <c r="N743" s="43" t="s">
        <v>20</v>
      </c>
      <c r="O743" s="113">
        <v>44472</v>
      </c>
      <c r="P743" s="43" t="s">
        <v>349</v>
      </c>
      <c r="Q743" s="57" t="s">
        <v>53</v>
      </c>
    </row>
    <row r="744" spans="1:17" hidden="1" x14ac:dyDescent="0.55000000000000004">
      <c r="A744" s="117" t="e">
        <f>VLOOKUP(B744,verwijzingen!$A$5:$B$152,2,FALSE)&amp;L744</f>
        <v>#N/A</v>
      </c>
      <c r="B744" s="119" t="str">
        <f t="shared" si="44"/>
        <v>korte baan;100;wisselslag;mannen;oud</v>
      </c>
      <c r="C744" s="119" t="str">
        <f t="shared" si="45"/>
        <v>korte baan;100;wisselslag;mannen</v>
      </c>
      <c r="D744" s="119" t="str">
        <f t="shared" si="46"/>
        <v>korte baan;100;wisselslag;mannen0,000777199074074074</v>
      </c>
      <c r="E744" s="119" t="str">
        <f t="shared" si="47"/>
        <v>korte baan;100;wisselslag;mannen;oud0,000777199074074074</v>
      </c>
      <c r="F744" s="36" t="s">
        <v>502</v>
      </c>
      <c r="G744" s="57" t="s">
        <v>57</v>
      </c>
      <c r="H744" s="57">
        <v>100</v>
      </c>
      <c r="I744" s="36" t="s">
        <v>17</v>
      </c>
      <c r="J744" s="57" t="s">
        <v>450</v>
      </c>
      <c r="K744" s="57">
        <v>2003</v>
      </c>
      <c r="L744" s="114" t="s">
        <v>251</v>
      </c>
      <c r="M744" s="109">
        <v>7.7719907407407414E-4</v>
      </c>
      <c r="N744" s="43" t="s">
        <v>20</v>
      </c>
      <c r="O744" s="113">
        <v>44472</v>
      </c>
      <c r="P744" s="43" t="s">
        <v>349</v>
      </c>
      <c r="Q744" s="57" t="s">
        <v>53</v>
      </c>
    </row>
    <row r="745" spans="1:17" hidden="1" x14ac:dyDescent="0.55000000000000004">
      <c r="A745" s="117" t="e">
        <f>VLOOKUP(B745,verwijzingen!$A$5:$B$152,2,FALSE)&amp;L745</f>
        <v>#N/A</v>
      </c>
      <c r="B745" s="119" t="str">
        <f t="shared" si="44"/>
        <v>korte baan;100;wisselslag;vrouwen;oud</v>
      </c>
      <c r="C745" s="119" t="str">
        <f t="shared" si="45"/>
        <v>korte baan;100;wisselslag;vrouwen</v>
      </c>
      <c r="D745" s="119" t="str">
        <f t="shared" si="46"/>
        <v>korte baan;100;wisselslag;vrouwen0,000927777777777778</v>
      </c>
      <c r="E745" s="119" t="str">
        <f t="shared" si="47"/>
        <v>korte baan;100;wisselslag;vrouwen;oud0,000927777777777778</v>
      </c>
      <c r="F745" s="36" t="s">
        <v>502</v>
      </c>
      <c r="G745" s="57" t="s">
        <v>57</v>
      </c>
      <c r="H745" s="57">
        <v>100</v>
      </c>
      <c r="I745" s="36" t="s">
        <v>17</v>
      </c>
      <c r="J745" s="57" t="s">
        <v>451</v>
      </c>
      <c r="K745" s="57">
        <v>2002</v>
      </c>
      <c r="L745" s="114" t="s">
        <v>251</v>
      </c>
      <c r="M745" s="109">
        <v>9.277777777777778E-4</v>
      </c>
      <c r="N745" s="43" t="s">
        <v>24</v>
      </c>
      <c r="O745" s="113">
        <v>44472</v>
      </c>
      <c r="P745" s="43" t="s">
        <v>349</v>
      </c>
      <c r="Q745" s="57" t="s">
        <v>53</v>
      </c>
    </row>
    <row r="746" spans="1:17" hidden="1" x14ac:dyDescent="0.55000000000000004">
      <c r="A746" s="117" t="e">
        <f>VLOOKUP(B746,verwijzingen!$A$5:$B$152,2,FALSE)&amp;L746</f>
        <v>#N/A</v>
      </c>
      <c r="B746" s="119" t="str">
        <f t="shared" si="44"/>
        <v>korte baan;100;vrije slag;vrouwen;oud</v>
      </c>
      <c r="C746" s="119" t="str">
        <f t="shared" si="45"/>
        <v>korte baan;100;vrije slag;vrouwen</v>
      </c>
      <c r="D746" s="119" t="str">
        <f t="shared" si="46"/>
        <v>korte baan;100;vrije slag;vrouwen0,00101377314814815</v>
      </c>
      <c r="E746" s="119" t="str">
        <f t="shared" si="47"/>
        <v>korte baan;100;vrije slag;vrouwen;oud0,00101377314814815</v>
      </c>
      <c r="F746" s="36" t="s">
        <v>502</v>
      </c>
      <c r="G746" s="57" t="s">
        <v>57</v>
      </c>
      <c r="H746" s="57">
        <v>100</v>
      </c>
      <c r="I746" s="36" t="s">
        <v>12</v>
      </c>
      <c r="J746" s="57" t="s">
        <v>451</v>
      </c>
      <c r="K746" s="57">
        <v>2011</v>
      </c>
      <c r="L746" s="114" t="s">
        <v>45</v>
      </c>
      <c r="M746" s="109">
        <v>1.0137731481481482E-3</v>
      </c>
      <c r="N746" s="43" t="s">
        <v>468</v>
      </c>
      <c r="O746" s="113">
        <v>44479</v>
      </c>
      <c r="P746" s="43" t="s">
        <v>449</v>
      </c>
      <c r="Q746" s="57" t="s">
        <v>53</v>
      </c>
    </row>
    <row r="747" spans="1:17" hidden="1" x14ac:dyDescent="0.55000000000000004">
      <c r="A747" s="117" t="e">
        <f>VLOOKUP(B747,verwijzingen!$A$5:$B$152,2,FALSE)&amp;L747</f>
        <v>#N/A</v>
      </c>
      <c r="B747" s="119" t="str">
        <f t="shared" si="44"/>
        <v>korte baan;50;vlinderslag;vrouwen;oud</v>
      </c>
      <c r="C747" s="119" t="str">
        <f t="shared" si="45"/>
        <v>korte baan;50;vlinderslag;vrouwen</v>
      </c>
      <c r="D747" s="119" t="str">
        <f t="shared" si="46"/>
        <v>korte baan;50;vlinderslag;vrouwen0,000543981481481481</v>
      </c>
      <c r="E747" s="119" t="str">
        <f t="shared" si="47"/>
        <v>korte baan;50;vlinderslag;vrouwen;oud0,000543981481481481</v>
      </c>
      <c r="F747" s="36" t="s">
        <v>502</v>
      </c>
      <c r="G747" s="57" t="s">
        <v>57</v>
      </c>
      <c r="H747" s="57">
        <v>50</v>
      </c>
      <c r="I747" s="36" t="s">
        <v>15</v>
      </c>
      <c r="J747" s="57" t="s">
        <v>451</v>
      </c>
      <c r="K747" s="57">
        <v>2011</v>
      </c>
      <c r="L747" s="114" t="s">
        <v>45</v>
      </c>
      <c r="M747" s="109">
        <v>5.4398148148148144E-4</v>
      </c>
      <c r="N747" s="43" t="s">
        <v>468</v>
      </c>
      <c r="O747" s="113">
        <v>44479</v>
      </c>
      <c r="P747" s="43" t="s">
        <v>449</v>
      </c>
      <c r="Q747" s="57" t="s">
        <v>53</v>
      </c>
    </row>
    <row r="748" spans="1:17" hidden="1" x14ac:dyDescent="0.55000000000000004">
      <c r="A748" s="117" t="e">
        <f>VLOOKUP(B748,verwijzingen!$A$5:$B$152,2,FALSE)&amp;L748</f>
        <v>#N/A</v>
      </c>
      <c r="B748" s="119" t="str">
        <f t="shared" si="44"/>
        <v>korte baan;100;wisselslag;vrouwen;oud</v>
      </c>
      <c r="C748" s="119" t="str">
        <f t="shared" si="45"/>
        <v>korte baan;100;wisselslag;vrouwen</v>
      </c>
      <c r="D748" s="119" t="str">
        <f t="shared" si="46"/>
        <v>korte baan;100;wisselslag;vrouwen0,0011212962962963</v>
      </c>
      <c r="E748" s="119" t="str">
        <f t="shared" si="47"/>
        <v>korte baan;100;wisselslag;vrouwen;oud0,0011212962962963</v>
      </c>
      <c r="F748" s="36" t="s">
        <v>502</v>
      </c>
      <c r="G748" s="57" t="s">
        <v>57</v>
      </c>
      <c r="H748" s="57">
        <v>100</v>
      </c>
      <c r="I748" s="36" t="s">
        <v>17</v>
      </c>
      <c r="J748" s="57" t="s">
        <v>451</v>
      </c>
      <c r="K748" s="57">
        <v>2011</v>
      </c>
      <c r="L748" s="114" t="s">
        <v>45</v>
      </c>
      <c r="M748" s="109">
        <v>1.1212962962962962E-3</v>
      </c>
      <c r="N748" s="43" t="s">
        <v>468</v>
      </c>
      <c r="O748" s="113">
        <v>44479</v>
      </c>
      <c r="P748" s="43" t="s">
        <v>449</v>
      </c>
      <c r="Q748" s="57" t="s">
        <v>53</v>
      </c>
    </row>
    <row r="749" spans="1:17" x14ac:dyDescent="0.55000000000000004">
      <c r="A749" s="117" t="str">
        <f>VLOOKUP(B749,verwijzingen!$A$5:$B$152,2,FALSE)&amp;L749</f>
        <v>kbdvr508 jaar</v>
      </c>
      <c r="B749" s="119" t="str">
        <f t="shared" si="44"/>
        <v>korte baan;50;vrije slag;vrouwen;record</v>
      </c>
      <c r="C749" s="119" t="str">
        <f t="shared" si="45"/>
        <v>korte baan;50;vrije slag;vrouwen</v>
      </c>
      <c r="D749" s="119" t="str">
        <f t="shared" si="46"/>
        <v>korte baan;50;vrije slag;vrouwen0,00055474537037037</v>
      </c>
      <c r="E749" s="119" t="str">
        <f t="shared" si="47"/>
        <v>korte baan;50;vrije slag;vrouwen;record0,00055474537037037</v>
      </c>
      <c r="F749" s="36" t="s">
        <v>502</v>
      </c>
      <c r="G749" s="57" t="s">
        <v>57</v>
      </c>
      <c r="H749" s="57">
        <v>50</v>
      </c>
      <c r="I749" s="36" t="s">
        <v>12</v>
      </c>
      <c r="J749" s="57" t="s">
        <v>451</v>
      </c>
      <c r="K749" s="57">
        <v>2013</v>
      </c>
      <c r="L749" s="114" t="s">
        <v>43</v>
      </c>
      <c r="M749" s="109">
        <v>5.5474537037037027E-4</v>
      </c>
      <c r="N749" s="43" t="s">
        <v>503</v>
      </c>
      <c r="O749" s="113">
        <v>44479</v>
      </c>
      <c r="P749" s="43" t="s">
        <v>449</v>
      </c>
      <c r="Q749" s="57" t="s">
        <v>38</v>
      </c>
    </row>
    <row r="750" spans="1:17" x14ac:dyDescent="0.55000000000000004">
      <c r="A750" s="117" t="str">
        <f>VLOOKUP(B750,verwijzingen!$A$5:$B$152,2,FALSE)&amp;L750</f>
        <v>kbdsc508 jaar</v>
      </c>
      <c r="B750" s="119" t="str">
        <f t="shared" si="44"/>
        <v>korte baan;50;schoolslag;vrouwen;record</v>
      </c>
      <c r="C750" s="119" t="str">
        <f t="shared" si="45"/>
        <v>korte baan;50;schoolslag;vrouwen</v>
      </c>
      <c r="D750" s="119" t="str">
        <f t="shared" si="46"/>
        <v>korte baan;50;schoolslag;vrouwen0,000756018518518519</v>
      </c>
      <c r="E750" s="119" t="str">
        <f t="shared" si="47"/>
        <v>korte baan;50;schoolslag;vrouwen;record0,000756018518518519</v>
      </c>
      <c r="F750" s="36" t="s">
        <v>502</v>
      </c>
      <c r="G750" s="57" t="s">
        <v>57</v>
      </c>
      <c r="H750" s="57">
        <v>50</v>
      </c>
      <c r="I750" s="36" t="s">
        <v>14</v>
      </c>
      <c r="J750" s="57" t="s">
        <v>451</v>
      </c>
      <c r="K750" s="57">
        <v>2013</v>
      </c>
      <c r="L750" s="114" t="s">
        <v>43</v>
      </c>
      <c r="M750" s="109">
        <v>7.5601851851851861E-4</v>
      </c>
      <c r="N750" s="43" t="s">
        <v>503</v>
      </c>
      <c r="O750" s="113">
        <v>44479</v>
      </c>
      <c r="P750" s="43" t="s">
        <v>449</v>
      </c>
      <c r="Q750" s="57" t="s">
        <v>38</v>
      </c>
    </row>
    <row r="751" spans="1:17" x14ac:dyDescent="0.55000000000000004">
      <c r="A751" s="117" t="str">
        <f>VLOOKUP(B751,verwijzingen!$A$5:$B$152,2,FALSE)&amp;L751</f>
        <v>kbhru10017 jaar</v>
      </c>
      <c r="B751" s="119" t="str">
        <f t="shared" si="44"/>
        <v>korte baan;100;rugslag;mannen;record</v>
      </c>
      <c r="C751" s="119" t="str">
        <f t="shared" si="45"/>
        <v>korte baan;100;rugslag;mannen</v>
      </c>
      <c r="D751" s="119" t="str">
        <f t="shared" si="46"/>
        <v>korte baan;100;rugslag;mannen0,000719907407407407</v>
      </c>
      <c r="E751" s="119" t="str">
        <f t="shared" si="47"/>
        <v>korte baan;100;rugslag;mannen;record0,000719907407407407</v>
      </c>
      <c r="F751" s="36" t="s">
        <v>502</v>
      </c>
      <c r="G751" s="43" t="s">
        <v>57</v>
      </c>
      <c r="H751" s="57">
        <v>100</v>
      </c>
      <c r="I751" s="36" t="s">
        <v>13</v>
      </c>
      <c r="J751" s="43" t="s">
        <v>450</v>
      </c>
      <c r="K751" s="57">
        <v>2004</v>
      </c>
      <c r="L751" s="114" t="s">
        <v>52</v>
      </c>
      <c r="M751" s="109">
        <v>7.1990740740740739E-4</v>
      </c>
      <c r="N751" s="43" t="s">
        <v>30</v>
      </c>
      <c r="O751" s="113">
        <v>44493</v>
      </c>
      <c r="P751" s="43" t="s">
        <v>505</v>
      </c>
      <c r="Q751" s="43" t="s">
        <v>38</v>
      </c>
    </row>
    <row r="752" spans="1:17" x14ac:dyDescent="0.55000000000000004">
      <c r="A752" s="117" t="str">
        <f>VLOOKUP(B752,verwijzingen!$A$5:$B$152,2,FALSE)&amp;L752</f>
        <v>kbhru20017 jaar</v>
      </c>
      <c r="B752" s="119" t="str">
        <f t="shared" si="44"/>
        <v>korte baan;200;rugslag;mannen;record</v>
      </c>
      <c r="C752" s="119" t="str">
        <f t="shared" si="45"/>
        <v>korte baan;200;rugslag;mannen</v>
      </c>
      <c r="D752" s="119" t="str">
        <f t="shared" si="46"/>
        <v>korte baan;200;rugslag;mannen0,00155023148148148</v>
      </c>
      <c r="E752" s="119" t="str">
        <f t="shared" si="47"/>
        <v>korte baan;200;rugslag;mannen;record0,00155023148148148</v>
      </c>
      <c r="F752" s="36" t="s">
        <v>502</v>
      </c>
      <c r="G752" s="43" t="s">
        <v>57</v>
      </c>
      <c r="H752" s="57">
        <v>200</v>
      </c>
      <c r="I752" s="36" t="s">
        <v>13</v>
      </c>
      <c r="J752" s="43" t="s">
        <v>450</v>
      </c>
      <c r="K752" s="57">
        <v>2004</v>
      </c>
      <c r="L752" s="114" t="s">
        <v>52</v>
      </c>
      <c r="M752" s="109">
        <v>1.5502314814814816E-3</v>
      </c>
      <c r="N752" s="43" t="s">
        <v>30</v>
      </c>
      <c r="O752" s="113">
        <v>44493</v>
      </c>
      <c r="P752" s="43" t="s">
        <v>505</v>
      </c>
      <c r="Q752" s="43" t="s">
        <v>38</v>
      </c>
    </row>
    <row r="753" spans="1:18" hidden="1" x14ac:dyDescent="0.55000000000000004">
      <c r="A753" s="117" t="e">
        <f>VLOOKUP(B753,verwijzingen!$A$5:$B$152,2,FALSE)&amp;L753</f>
        <v>#N/A</v>
      </c>
      <c r="B753" s="119" t="str">
        <f t="shared" si="44"/>
        <v>korte baan;50;vlinderslag;mannen;oud</v>
      </c>
      <c r="C753" s="119" t="str">
        <f t="shared" si="45"/>
        <v>korte baan;50;vlinderslag;mannen</v>
      </c>
      <c r="D753" s="119" t="str">
        <f t="shared" si="46"/>
        <v>korte baan;50;vlinderslag;mannen0,00032349537037037</v>
      </c>
      <c r="E753" s="119" t="str">
        <f t="shared" si="47"/>
        <v>korte baan;50;vlinderslag;mannen;oud0,00032349537037037</v>
      </c>
      <c r="F753" s="36" t="s">
        <v>502</v>
      </c>
      <c r="G753" s="57" t="s">
        <v>57</v>
      </c>
      <c r="H753" s="57">
        <v>50</v>
      </c>
      <c r="I753" s="36" t="s">
        <v>15</v>
      </c>
      <c r="J753" s="57" t="s">
        <v>450</v>
      </c>
      <c r="K753" s="57">
        <v>2004</v>
      </c>
      <c r="L753" s="114" t="s">
        <v>52</v>
      </c>
      <c r="M753" s="109">
        <v>3.2349537037037036E-4</v>
      </c>
      <c r="N753" s="43" t="s">
        <v>30</v>
      </c>
      <c r="O753" s="113">
        <v>44493</v>
      </c>
      <c r="P753" s="43" t="s">
        <v>505</v>
      </c>
      <c r="Q753" s="57" t="s">
        <v>53</v>
      </c>
    </row>
    <row r="754" spans="1:18" hidden="1" x14ac:dyDescent="0.55000000000000004">
      <c r="A754" s="117" t="e">
        <f>VLOOKUP(B754,verwijzingen!$A$5:$B$152,2,FALSE)&amp;L754</f>
        <v>#N/A</v>
      </c>
      <c r="B754" s="119" t="str">
        <f t="shared" si="44"/>
        <v>korte baan;200;schoolslag;vrouwen;oud</v>
      </c>
      <c r="C754" s="119" t="str">
        <f t="shared" si="45"/>
        <v>korte baan;200;schoolslag;vrouwen</v>
      </c>
      <c r="D754" s="119" t="str">
        <f t="shared" si="46"/>
        <v>korte baan;200;schoolslag;vrouwen0,00204583333333333</v>
      </c>
      <c r="E754" s="119" t="str">
        <f t="shared" si="47"/>
        <v>korte baan;200;schoolslag;vrouwen;oud0,00204583333333333</v>
      </c>
      <c r="F754" s="36" t="s">
        <v>502</v>
      </c>
      <c r="G754" s="57" t="s">
        <v>57</v>
      </c>
      <c r="H754" s="57">
        <v>200</v>
      </c>
      <c r="I754" s="36" t="s">
        <v>14</v>
      </c>
      <c r="J754" s="57" t="s">
        <v>451</v>
      </c>
      <c r="K754" s="57">
        <v>2005</v>
      </c>
      <c r="L754" s="114" t="s">
        <v>51</v>
      </c>
      <c r="M754" s="109">
        <v>2.0458333333333331E-3</v>
      </c>
      <c r="N754" s="43" t="s">
        <v>465</v>
      </c>
      <c r="O754" s="113">
        <v>44493</v>
      </c>
      <c r="P754" s="43" t="s">
        <v>505</v>
      </c>
      <c r="Q754" s="57" t="s">
        <v>53</v>
      </c>
    </row>
    <row r="755" spans="1:18" hidden="1" x14ac:dyDescent="0.55000000000000004">
      <c r="A755" s="117" t="e">
        <f>VLOOKUP(B755,verwijzingen!$A$5:$B$152,2,FALSE)&amp;L755</f>
        <v>#N/A</v>
      </c>
      <c r="B755" s="119" t="str">
        <f t="shared" si="44"/>
        <v>korte baan;200;wisselslag;vrouwen;oud</v>
      </c>
      <c r="C755" s="119" t="str">
        <f t="shared" si="45"/>
        <v>korte baan;200;wisselslag;vrouwen</v>
      </c>
      <c r="D755" s="119" t="str">
        <f t="shared" si="46"/>
        <v>korte baan;200;wisselslag;vrouwen0,00189027777777778</v>
      </c>
      <c r="E755" s="119" t="str">
        <f t="shared" si="47"/>
        <v>korte baan;200;wisselslag;vrouwen;oud0,00189027777777778</v>
      </c>
      <c r="F755" s="36" t="s">
        <v>502</v>
      </c>
      <c r="G755" s="57" t="s">
        <v>57</v>
      </c>
      <c r="H755" s="57">
        <v>200</v>
      </c>
      <c r="I755" s="36" t="s">
        <v>17</v>
      </c>
      <c r="J755" s="57" t="s">
        <v>451</v>
      </c>
      <c r="K755" s="57">
        <v>2005</v>
      </c>
      <c r="L755" s="114" t="s">
        <v>51</v>
      </c>
      <c r="M755" s="109">
        <v>1.8902777777777778E-3</v>
      </c>
      <c r="N755" s="43" t="s">
        <v>465</v>
      </c>
      <c r="O755" s="113">
        <v>44493</v>
      </c>
      <c r="P755" s="43" t="s">
        <v>505</v>
      </c>
      <c r="Q755" s="57" t="s">
        <v>53</v>
      </c>
    </row>
    <row r="756" spans="1:18" hidden="1" x14ac:dyDescent="0.55000000000000004">
      <c r="A756" s="117" t="e">
        <f>VLOOKUP(B756,verwijzingen!$A$5:$B$152,2,FALSE)&amp;L756</f>
        <v>#N/A</v>
      </c>
      <c r="B756" s="119" t="str">
        <f t="shared" si="44"/>
        <v>korte baan;100;wisselslag;vrouwen;oud</v>
      </c>
      <c r="C756" s="119" t="str">
        <f t="shared" si="45"/>
        <v>korte baan;100;wisselslag;vrouwen</v>
      </c>
      <c r="D756" s="119" t="str">
        <f t="shared" si="46"/>
        <v>korte baan;100;wisselslag;vrouwen0,000861689814814815</v>
      </c>
      <c r="E756" s="119" t="str">
        <f t="shared" si="47"/>
        <v>korte baan;100;wisselslag;vrouwen;oud0,000861689814814815</v>
      </c>
      <c r="F756" s="36" t="s">
        <v>502</v>
      </c>
      <c r="G756" s="57" t="s">
        <v>57</v>
      </c>
      <c r="H756" s="57">
        <v>100</v>
      </c>
      <c r="I756" s="36" t="s">
        <v>17</v>
      </c>
      <c r="J756" s="57" t="s">
        <v>451</v>
      </c>
      <c r="K756" s="57">
        <v>2005</v>
      </c>
      <c r="L756" s="114" t="s">
        <v>51</v>
      </c>
      <c r="M756" s="109">
        <v>8.616898148148147E-4</v>
      </c>
      <c r="N756" s="43" t="s">
        <v>465</v>
      </c>
      <c r="O756" s="113">
        <v>44493</v>
      </c>
      <c r="P756" s="43" t="s">
        <v>505</v>
      </c>
      <c r="Q756" s="57" t="s">
        <v>53</v>
      </c>
    </row>
    <row r="757" spans="1:18" hidden="1" x14ac:dyDescent="0.55000000000000004">
      <c r="A757" s="117" t="e">
        <f>VLOOKUP(B757,verwijzingen!$A$5:$B$152,2,FALSE)&amp;L757</f>
        <v>#N/A</v>
      </c>
      <c r="B757" s="119" t="str">
        <f t="shared" si="44"/>
        <v>korte baan;200;vrije slag;vrouwen;oud</v>
      </c>
      <c r="C757" s="119" t="str">
        <f t="shared" si="45"/>
        <v>korte baan;200;vrije slag;vrouwen</v>
      </c>
      <c r="D757" s="119" t="str">
        <f t="shared" si="46"/>
        <v>korte baan;200;vrije slag;vrouwen0,0016974537037037</v>
      </c>
      <c r="E757" s="119" t="str">
        <f t="shared" si="47"/>
        <v>korte baan;200;vrije slag;vrouwen;oud0,0016974537037037</v>
      </c>
      <c r="F757" s="36" t="s">
        <v>502</v>
      </c>
      <c r="G757" s="57" t="s">
        <v>57</v>
      </c>
      <c r="H757" s="57">
        <v>200</v>
      </c>
      <c r="I757" s="36" t="s">
        <v>12</v>
      </c>
      <c r="J757" s="57" t="s">
        <v>451</v>
      </c>
      <c r="K757" s="57">
        <v>2007</v>
      </c>
      <c r="L757" s="114" t="s">
        <v>49</v>
      </c>
      <c r="M757" s="109">
        <v>1.6974537037037036E-3</v>
      </c>
      <c r="N757" s="43" t="s">
        <v>26</v>
      </c>
      <c r="O757" s="113">
        <v>44493</v>
      </c>
      <c r="P757" s="43" t="s">
        <v>505</v>
      </c>
      <c r="Q757" s="57" t="s">
        <v>53</v>
      </c>
      <c r="R757" s="36">
        <v>9</v>
      </c>
    </row>
    <row r="758" spans="1:18" x14ac:dyDescent="0.55000000000000004">
      <c r="A758" s="117" t="str">
        <f>VLOOKUP(B758,verwijzingen!$A$5:$B$152,2,FALSE)&amp;L758</f>
        <v>kbdvr40014 jaar</v>
      </c>
      <c r="B758" s="119" t="str">
        <f t="shared" ref="B758:B821" si="48">+$G758&amp;";"&amp;$H758&amp;";"&amp;$I758&amp;";"&amp;$J758&amp;";"&amp;$Q758</f>
        <v>korte baan;400;vrije slag;vrouwen;record</v>
      </c>
      <c r="C758" s="119" t="str">
        <f t="shared" ref="C758:C821" si="49">+$G758&amp;";"&amp;$H758&amp;";"&amp;$I758&amp;";"&amp;$J758</f>
        <v>korte baan;400;vrije slag;vrouwen</v>
      </c>
      <c r="D758" s="119" t="str">
        <f t="shared" si="46"/>
        <v>korte baan;400;vrije slag;vrouwen0,00345868055555556</v>
      </c>
      <c r="E758" s="119" t="str">
        <f t="shared" si="47"/>
        <v>korte baan;400;vrije slag;vrouwen;record0,00345868055555556</v>
      </c>
      <c r="F758" s="36" t="s">
        <v>502</v>
      </c>
      <c r="G758" s="57" t="s">
        <v>57</v>
      </c>
      <c r="H758" s="57">
        <v>400</v>
      </c>
      <c r="I758" s="36" t="s">
        <v>12</v>
      </c>
      <c r="J758" s="57" t="s">
        <v>451</v>
      </c>
      <c r="K758" s="57">
        <v>2007</v>
      </c>
      <c r="L758" s="114" t="s">
        <v>49</v>
      </c>
      <c r="M758" s="109">
        <v>3.4586805555555556E-3</v>
      </c>
      <c r="N758" s="43" t="s">
        <v>26</v>
      </c>
      <c r="O758" s="113">
        <v>44493</v>
      </c>
      <c r="P758" s="43" t="s">
        <v>505</v>
      </c>
      <c r="Q758" s="57" t="s">
        <v>38</v>
      </c>
    </row>
    <row r="759" spans="1:18" hidden="1" x14ac:dyDescent="0.55000000000000004">
      <c r="A759" s="117" t="e">
        <f>VLOOKUP(B759,verwijzingen!$A$5:$B$152,2,FALSE)&amp;L759</f>
        <v>#N/A</v>
      </c>
      <c r="B759" s="119" t="str">
        <f t="shared" si="48"/>
        <v>korte baan;100;vlinderslag;vrouwen;oud</v>
      </c>
      <c r="C759" s="119" t="str">
        <f t="shared" si="49"/>
        <v>korte baan;100;vlinderslag;vrouwen</v>
      </c>
      <c r="D759" s="119" t="str">
        <f t="shared" si="46"/>
        <v>korte baan;100;vlinderslag;vrouwen0,000812268518518518</v>
      </c>
      <c r="E759" s="119" t="str">
        <f t="shared" si="47"/>
        <v>korte baan;100;vlinderslag;vrouwen;oud0,000812268518518518</v>
      </c>
      <c r="F759" s="36" t="s">
        <v>502</v>
      </c>
      <c r="G759" s="57" t="s">
        <v>57</v>
      </c>
      <c r="H759" s="57">
        <v>100</v>
      </c>
      <c r="I759" s="36" t="s">
        <v>15</v>
      </c>
      <c r="J759" s="57" t="s">
        <v>451</v>
      </c>
      <c r="K759" s="57">
        <v>2007</v>
      </c>
      <c r="L759" s="114" t="s">
        <v>49</v>
      </c>
      <c r="M759" s="109">
        <v>8.1226851851851848E-4</v>
      </c>
      <c r="N759" s="43" t="s">
        <v>26</v>
      </c>
      <c r="O759" s="113">
        <v>44493</v>
      </c>
      <c r="P759" s="43" t="s">
        <v>505</v>
      </c>
      <c r="Q759" s="57" t="s">
        <v>53</v>
      </c>
      <c r="R759" s="36">
        <v>11</v>
      </c>
    </row>
    <row r="760" spans="1:18" x14ac:dyDescent="0.55000000000000004">
      <c r="A760" s="117" t="str">
        <f>VLOOKUP(B760,verwijzingen!$A$5:$B$152,2,FALSE)&amp;L760</f>
        <v>kbdvl20014 jaar</v>
      </c>
      <c r="B760" s="119" t="str">
        <f t="shared" si="48"/>
        <v>korte baan;200;vlinderslag;vrouwen;record</v>
      </c>
      <c r="C760" s="119" t="str">
        <f t="shared" si="49"/>
        <v>korte baan;200;vlinderslag;vrouwen</v>
      </c>
      <c r="D760" s="119" t="str">
        <f t="shared" si="46"/>
        <v>korte baan;200;vlinderslag;vrouwen0,00176990740740741</v>
      </c>
      <c r="E760" s="119" t="str">
        <f t="shared" si="47"/>
        <v>korte baan;200;vlinderslag;vrouwen;record0,00176990740740741</v>
      </c>
      <c r="F760" s="36" t="s">
        <v>502</v>
      </c>
      <c r="G760" s="57" t="s">
        <v>57</v>
      </c>
      <c r="H760" s="57">
        <v>200</v>
      </c>
      <c r="I760" s="36" t="s">
        <v>15</v>
      </c>
      <c r="J760" s="57" t="s">
        <v>451</v>
      </c>
      <c r="K760" s="57">
        <v>2007</v>
      </c>
      <c r="L760" s="114" t="s">
        <v>49</v>
      </c>
      <c r="M760" s="109">
        <v>1.7699074074074073E-3</v>
      </c>
      <c r="N760" s="43" t="s">
        <v>26</v>
      </c>
      <c r="O760" s="113">
        <v>44493</v>
      </c>
      <c r="P760" s="43" t="s">
        <v>505</v>
      </c>
      <c r="Q760" s="57" t="s">
        <v>38</v>
      </c>
    </row>
    <row r="761" spans="1:18" hidden="1" x14ac:dyDescent="0.55000000000000004">
      <c r="A761" s="117" t="e">
        <f>VLOOKUP(B761,verwijzingen!$A$5:$B$152,2,FALSE)&amp;L761</f>
        <v>#N/A</v>
      </c>
      <c r="B761" s="119" t="str">
        <f t="shared" si="48"/>
        <v>korte baan;200;wisselslag;vrouwen;oud</v>
      </c>
      <c r="C761" s="119" t="str">
        <f t="shared" si="49"/>
        <v>korte baan;200;wisselslag;vrouwen</v>
      </c>
      <c r="D761" s="119" t="str">
        <f t="shared" si="46"/>
        <v>korte baan;200;wisselslag;vrouwen0,00179641203703704</v>
      </c>
      <c r="E761" s="119" t="str">
        <f t="shared" si="47"/>
        <v>korte baan;200;wisselslag;vrouwen;oud0,00179641203703704</v>
      </c>
      <c r="F761" s="36" t="s">
        <v>502</v>
      </c>
      <c r="G761" s="57" t="s">
        <v>57</v>
      </c>
      <c r="H761" s="57">
        <v>200</v>
      </c>
      <c r="I761" s="36" t="s">
        <v>17</v>
      </c>
      <c r="J761" s="57" t="s">
        <v>451</v>
      </c>
      <c r="K761" s="57">
        <v>2007</v>
      </c>
      <c r="L761" s="114" t="s">
        <v>49</v>
      </c>
      <c r="M761" s="109">
        <v>1.7964120370370371E-3</v>
      </c>
      <c r="N761" s="43" t="s">
        <v>26</v>
      </c>
      <c r="O761" s="113">
        <v>44493</v>
      </c>
      <c r="P761" s="43" t="s">
        <v>505</v>
      </c>
      <c r="Q761" s="57" t="s">
        <v>53</v>
      </c>
      <c r="R761" s="36">
        <v>13</v>
      </c>
    </row>
    <row r="762" spans="1:18" hidden="1" x14ac:dyDescent="0.55000000000000004">
      <c r="A762" s="117" t="e">
        <f>VLOOKUP(B762,verwijzingen!$A$5:$B$152,2,FALSE)&amp;L762</f>
        <v>#N/A</v>
      </c>
      <c r="B762" s="119" t="str">
        <f t="shared" si="48"/>
        <v>korte baan;400;wisselslag;vrouwen;oud</v>
      </c>
      <c r="C762" s="119" t="str">
        <f t="shared" si="49"/>
        <v>korte baan;400;wisselslag;vrouwen</v>
      </c>
      <c r="D762" s="119" t="str">
        <f t="shared" si="46"/>
        <v>korte baan;400;wisselslag;vrouwen0,00379224537037037</v>
      </c>
      <c r="E762" s="119" t="str">
        <f t="shared" si="47"/>
        <v>korte baan;400;wisselslag;vrouwen;oud0,00379224537037037</v>
      </c>
      <c r="F762" s="36" t="s">
        <v>502</v>
      </c>
      <c r="G762" s="57" t="s">
        <v>57</v>
      </c>
      <c r="H762" s="57">
        <v>400</v>
      </c>
      <c r="I762" s="36" t="s">
        <v>17</v>
      </c>
      <c r="J762" s="57" t="s">
        <v>451</v>
      </c>
      <c r="K762" s="57">
        <v>2007</v>
      </c>
      <c r="L762" s="114" t="s">
        <v>49</v>
      </c>
      <c r="M762" s="109">
        <v>3.7922453703703707E-3</v>
      </c>
      <c r="N762" s="43" t="s">
        <v>26</v>
      </c>
      <c r="O762" s="113">
        <v>44493</v>
      </c>
      <c r="P762" s="43" t="s">
        <v>505</v>
      </c>
      <c r="Q762" s="57" t="s">
        <v>53</v>
      </c>
      <c r="R762" s="36">
        <v>14</v>
      </c>
    </row>
    <row r="763" spans="1:18" hidden="1" x14ac:dyDescent="0.55000000000000004">
      <c r="A763" s="117" t="e">
        <f>VLOOKUP(B763,verwijzingen!$A$5:$B$152,2,FALSE)&amp;L763</f>
        <v>#N/A</v>
      </c>
      <c r="B763" s="119" t="str">
        <f t="shared" si="48"/>
        <v>korte baan;50;vrije slag;mannen;oud</v>
      </c>
      <c r="C763" s="119" t="str">
        <f t="shared" si="49"/>
        <v>korte baan;50;vrije slag;mannen</v>
      </c>
      <c r="D763" s="119" t="str">
        <f t="shared" si="46"/>
        <v>korte baan;50;vrije slag;mannen0,000526736111111111</v>
      </c>
      <c r="E763" s="119" t="str">
        <f t="shared" si="47"/>
        <v>korte baan;50;vrije slag;mannen;oud0,000526736111111111</v>
      </c>
      <c r="F763" s="36" t="s">
        <v>502</v>
      </c>
      <c r="G763" s="57" t="s">
        <v>57</v>
      </c>
      <c r="H763" s="57">
        <v>50</v>
      </c>
      <c r="I763" s="36" t="s">
        <v>12</v>
      </c>
      <c r="J763" s="57" t="s">
        <v>450</v>
      </c>
      <c r="K763" s="57">
        <v>2011</v>
      </c>
      <c r="L763" s="114" t="s">
        <v>45</v>
      </c>
      <c r="M763" s="109">
        <v>5.2673611111111107E-4</v>
      </c>
      <c r="N763" s="43" t="s">
        <v>478</v>
      </c>
      <c r="O763" s="113">
        <v>44500</v>
      </c>
      <c r="P763" s="43" t="s">
        <v>452</v>
      </c>
      <c r="Q763" s="57" t="s">
        <v>53</v>
      </c>
    </row>
    <row r="764" spans="1:18" hidden="1" x14ac:dyDescent="0.55000000000000004">
      <c r="A764" s="117" t="e">
        <f>VLOOKUP(B764,verwijzingen!$A$5:$B$152,2,FALSE)&amp;L764</f>
        <v>#N/A</v>
      </c>
      <c r="B764" s="119" t="str">
        <f t="shared" si="48"/>
        <v>korte baan;100;vrije slag;mannen;oud</v>
      </c>
      <c r="C764" s="119" t="str">
        <f t="shared" si="49"/>
        <v>korte baan;100;vrije slag;mannen</v>
      </c>
      <c r="D764" s="119" t="str">
        <f t="shared" si="46"/>
        <v>korte baan;100;vrije slag;mannen0,00108148148148148</v>
      </c>
      <c r="E764" s="119" t="str">
        <f t="shared" si="47"/>
        <v>korte baan;100;vrije slag;mannen;oud0,00108148148148148</v>
      </c>
      <c r="F764" s="36" t="s">
        <v>502</v>
      </c>
      <c r="G764" s="57" t="s">
        <v>57</v>
      </c>
      <c r="H764" s="57">
        <v>100</v>
      </c>
      <c r="I764" s="36" t="s">
        <v>12</v>
      </c>
      <c r="J764" s="57" t="s">
        <v>450</v>
      </c>
      <c r="K764" s="57">
        <v>2011</v>
      </c>
      <c r="L764" s="114" t="s">
        <v>45</v>
      </c>
      <c r="M764" s="109">
        <v>1.0814814814814814E-3</v>
      </c>
      <c r="N764" s="43" t="s">
        <v>478</v>
      </c>
      <c r="O764" s="113">
        <v>44500</v>
      </c>
      <c r="P764" s="43" t="s">
        <v>452</v>
      </c>
      <c r="Q764" s="57" t="s">
        <v>53</v>
      </c>
    </row>
    <row r="765" spans="1:18" hidden="1" x14ac:dyDescent="0.55000000000000004">
      <c r="A765" s="117" t="e">
        <f>VLOOKUP(B765,verwijzingen!$A$5:$B$152,2,FALSE)&amp;L765</f>
        <v>#N/A</v>
      </c>
      <c r="B765" s="119" t="str">
        <f t="shared" si="48"/>
        <v>korte baan;100;wisselslag;mannen;oud</v>
      </c>
      <c r="C765" s="119" t="str">
        <f t="shared" si="49"/>
        <v>korte baan;100;wisselslag;mannen</v>
      </c>
      <c r="D765" s="119" t="str">
        <f t="shared" si="46"/>
        <v>korte baan;100;wisselslag;mannen0,00127939814814815</v>
      </c>
      <c r="E765" s="119" t="str">
        <f t="shared" si="47"/>
        <v>korte baan;100;wisselslag;mannen;oud0,00127939814814815</v>
      </c>
      <c r="F765" s="36" t="s">
        <v>502</v>
      </c>
      <c r="G765" s="57" t="s">
        <v>57</v>
      </c>
      <c r="H765" s="57">
        <v>100</v>
      </c>
      <c r="I765" s="36" t="s">
        <v>17</v>
      </c>
      <c r="J765" s="57" t="s">
        <v>450</v>
      </c>
      <c r="K765" s="57">
        <v>2011</v>
      </c>
      <c r="L765" s="114" t="s">
        <v>45</v>
      </c>
      <c r="M765" s="109">
        <v>1.2793981481481482E-3</v>
      </c>
      <c r="N765" s="43" t="s">
        <v>478</v>
      </c>
      <c r="O765" s="113">
        <v>44500</v>
      </c>
      <c r="P765" s="43" t="s">
        <v>452</v>
      </c>
      <c r="Q765" s="57" t="s">
        <v>53</v>
      </c>
    </row>
    <row r="766" spans="1:18" x14ac:dyDescent="0.55000000000000004">
      <c r="A766" s="117" t="str">
        <f>VLOOKUP(B766,verwijzingen!$A$5:$B$152,2,FALSE)&amp;L766</f>
        <v>kbdvr20014 jaar</v>
      </c>
      <c r="B766" s="119" t="str">
        <f t="shared" si="48"/>
        <v>korte baan;200;vrije slag;vrouwen;record</v>
      </c>
      <c r="C766" s="119" t="str">
        <f t="shared" si="49"/>
        <v>korte baan;200;vrije slag;vrouwen</v>
      </c>
      <c r="D766" s="119" t="str">
        <f t="shared" si="46"/>
        <v>korte baan;200;vrije slag;vrouwen0,00162604166666667</v>
      </c>
      <c r="E766" s="119" t="str">
        <f t="shared" si="47"/>
        <v>korte baan;200;vrije slag;vrouwen;record0,00162604166666667</v>
      </c>
      <c r="F766" s="36" t="s">
        <v>502</v>
      </c>
      <c r="G766" s="57" t="s">
        <v>57</v>
      </c>
      <c r="H766" s="57">
        <v>200</v>
      </c>
      <c r="I766" s="36" t="s">
        <v>12</v>
      </c>
      <c r="J766" s="57" t="s">
        <v>451</v>
      </c>
      <c r="K766" s="57">
        <v>2007</v>
      </c>
      <c r="L766" s="114" t="s">
        <v>49</v>
      </c>
      <c r="M766" s="109">
        <v>1.6260416666666665E-3</v>
      </c>
      <c r="N766" s="43" t="s">
        <v>26</v>
      </c>
      <c r="O766" s="113">
        <v>44500</v>
      </c>
      <c r="P766" s="43" t="s">
        <v>452</v>
      </c>
      <c r="Q766" s="57" t="s">
        <v>38</v>
      </c>
    </row>
    <row r="767" spans="1:18" hidden="1" x14ac:dyDescent="0.55000000000000004">
      <c r="A767" s="117" t="e">
        <f>VLOOKUP(B767,verwijzingen!$A$5:$B$152,2,FALSE)&amp;L767</f>
        <v>#N/A</v>
      </c>
      <c r="B767" s="119" t="str">
        <f t="shared" si="48"/>
        <v>korte baan;200;schoolslag;vrouwen;oud</v>
      </c>
      <c r="C767" s="119" t="str">
        <f t="shared" si="49"/>
        <v>korte baan;200;schoolslag;vrouwen</v>
      </c>
      <c r="D767" s="119" t="str">
        <f t="shared" si="46"/>
        <v>korte baan;200;schoolslag;vrouwen0,00202152777777778</v>
      </c>
      <c r="E767" s="119" t="str">
        <f t="shared" si="47"/>
        <v>korte baan;200;schoolslag;vrouwen;oud0,00202152777777778</v>
      </c>
      <c r="F767" s="36" t="s">
        <v>502</v>
      </c>
      <c r="G767" s="57" t="s">
        <v>57</v>
      </c>
      <c r="H767" s="57">
        <v>200</v>
      </c>
      <c r="I767" s="36" t="s">
        <v>14</v>
      </c>
      <c r="J767" s="57" t="s">
        <v>451</v>
      </c>
      <c r="K767" s="57">
        <v>2007</v>
      </c>
      <c r="L767" s="114" t="s">
        <v>49</v>
      </c>
      <c r="M767" s="109">
        <v>2.0215277777777779E-3</v>
      </c>
      <c r="N767" s="43" t="s">
        <v>464</v>
      </c>
      <c r="O767" s="113">
        <v>44500</v>
      </c>
      <c r="P767" s="43" t="s">
        <v>452</v>
      </c>
      <c r="Q767" s="57" t="s">
        <v>53</v>
      </c>
    </row>
    <row r="768" spans="1:18" hidden="1" x14ac:dyDescent="0.55000000000000004">
      <c r="A768" s="117" t="e">
        <f>VLOOKUP(B768,verwijzingen!$A$5:$B$152,2,FALSE)&amp;L768</f>
        <v>#N/A</v>
      </c>
      <c r="B768" s="119" t="str">
        <f t="shared" si="48"/>
        <v>korte baan;50;rugslag;vrouwen;oud</v>
      </c>
      <c r="C768" s="119" t="str">
        <f t="shared" si="49"/>
        <v>korte baan;50;rugslag;vrouwen</v>
      </c>
      <c r="D768" s="119" t="str">
        <f t="shared" si="46"/>
        <v>korte baan;50;rugslag;vrouwen0,000429976851851852</v>
      </c>
      <c r="E768" s="119" t="str">
        <f t="shared" si="47"/>
        <v>korte baan;50;rugslag;vrouwen;oud0,000429976851851852</v>
      </c>
      <c r="F768" s="36" t="s">
        <v>502</v>
      </c>
      <c r="G768" s="57" t="s">
        <v>57</v>
      </c>
      <c r="H768" s="57">
        <v>50</v>
      </c>
      <c r="I768" s="36" t="s">
        <v>13</v>
      </c>
      <c r="J768" s="57" t="s">
        <v>451</v>
      </c>
      <c r="K768" s="57">
        <v>2005</v>
      </c>
      <c r="L768" s="114" t="s">
        <v>51</v>
      </c>
      <c r="M768" s="109">
        <v>4.299768518518518E-4</v>
      </c>
      <c r="N768" s="43" t="s">
        <v>465</v>
      </c>
      <c r="O768" s="113">
        <v>44500</v>
      </c>
      <c r="P768" s="43" t="s">
        <v>452</v>
      </c>
      <c r="Q768" s="57" t="s">
        <v>53</v>
      </c>
    </row>
    <row r="769" spans="1:17" x14ac:dyDescent="0.55000000000000004">
      <c r="A769" s="117" t="str">
        <f>VLOOKUP(B769,verwijzingen!$A$5:$B$152,2,FALSE)&amp;L769</f>
        <v>kbhvl20017 jaar</v>
      </c>
      <c r="B769" s="119" t="str">
        <f t="shared" si="48"/>
        <v>korte baan;200;vlinderslag;mannen;record</v>
      </c>
      <c r="C769" s="119" t="str">
        <f t="shared" si="49"/>
        <v>korte baan;200;vlinderslag;mannen</v>
      </c>
      <c r="D769" s="119" t="str">
        <f t="shared" si="46"/>
        <v>korte baan;200;vlinderslag;mannen0,00167858796296296</v>
      </c>
      <c r="E769" s="119" t="str">
        <f t="shared" si="47"/>
        <v>korte baan;200;vlinderslag;mannen;record0,00167858796296296</v>
      </c>
      <c r="F769" s="36" t="s">
        <v>502</v>
      </c>
      <c r="G769" s="43" t="s">
        <v>57</v>
      </c>
      <c r="H769" s="57">
        <v>200</v>
      </c>
      <c r="I769" s="36" t="s">
        <v>15</v>
      </c>
      <c r="J769" s="43" t="s">
        <v>450</v>
      </c>
      <c r="K769" s="57">
        <v>2004</v>
      </c>
      <c r="L769" s="114" t="s">
        <v>52</v>
      </c>
      <c r="M769" s="109">
        <v>1.6785879629629631E-3</v>
      </c>
      <c r="N769" s="43" t="s">
        <v>30</v>
      </c>
      <c r="O769" s="113">
        <v>44500</v>
      </c>
      <c r="P769" s="43" t="s">
        <v>452</v>
      </c>
      <c r="Q769" s="43" t="s">
        <v>38</v>
      </c>
    </row>
    <row r="770" spans="1:17" hidden="1" x14ac:dyDescent="0.55000000000000004">
      <c r="A770" s="117" t="e">
        <f>VLOOKUP(B770,verwijzingen!$A$5:$B$152,2,FALSE)&amp;L770</f>
        <v>#N/A</v>
      </c>
      <c r="B770" s="119" t="str">
        <f t="shared" si="48"/>
        <v>korte baan;50;vrije slag;vrouwen;oud</v>
      </c>
      <c r="C770" s="119" t="str">
        <f t="shared" si="49"/>
        <v>korte baan;50;vrije slag;vrouwen</v>
      </c>
      <c r="D770" s="119" t="str">
        <f t="shared" si="46"/>
        <v>korte baan;50;vrije slag;vrouwen0,000420717592592593</v>
      </c>
      <c r="E770" s="119" t="str">
        <f t="shared" si="47"/>
        <v>korte baan;50;vrije slag;vrouwen;oud0,000420717592592593</v>
      </c>
      <c r="F770" s="36" t="s">
        <v>502</v>
      </c>
      <c r="G770" s="57" t="s">
        <v>57</v>
      </c>
      <c r="H770" s="57">
        <v>50</v>
      </c>
      <c r="I770" s="36" t="s">
        <v>12</v>
      </c>
      <c r="J770" s="57" t="s">
        <v>451</v>
      </c>
      <c r="K770" s="57">
        <v>2011</v>
      </c>
      <c r="L770" s="114" t="s">
        <v>45</v>
      </c>
      <c r="M770" s="109">
        <v>4.2071759259259259E-4</v>
      </c>
      <c r="N770" s="43" t="s">
        <v>468</v>
      </c>
      <c r="O770" s="113">
        <v>44507</v>
      </c>
      <c r="P770" s="43" t="s">
        <v>449</v>
      </c>
      <c r="Q770" s="57" t="s">
        <v>53</v>
      </c>
    </row>
    <row r="771" spans="1:17" hidden="1" x14ac:dyDescent="0.55000000000000004">
      <c r="A771" s="117" t="e">
        <f>VLOOKUP(B771,verwijzingen!$A$5:$B$152,2,FALSE)&amp;L771</f>
        <v>#N/A</v>
      </c>
      <c r="B771" s="119" t="str">
        <f t="shared" si="48"/>
        <v>korte baan;100;rugslag;vrouwen;oud</v>
      </c>
      <c r="C771" s="119" t="str">
        <f t="shared" si="49"/>
        <v>korte baan;100;rugslag;vrouwen</v>
      </c>
      <c r="D771" s="119" t="str">
        <f t="shared" si="46"/>
        <v>korte baan;100;rugslag;vrouwen0,00113530092592593</v>
      </c>
      <c r="E771" s="119" t="str">
        <f t="shared" si="47"/>
        <v>korte baan;100;rugslag;vrouwen;oud0,00113530092592593</v>
      </c>
      <c r="F771" s="36" t="s">
        <v>502</v>
      </c>
      <c r="G771" s="57" t="s">
        <v>57</v>
      </c>
      <c r="H771" s="57">
        <v>100</v>
      </c>
      <c r="I771" s="36" t="s">
        <v>13</v>
      </c>
      <c r="J771" s="57" t="s">
        <v>451</v>
      </c>
      <c r="K771" s="57">
        <v>2011</v>
      </c>
      <c r="L771" s="114" t="s">
        <v>45</v>
      </c>
      <c r="M771" s="109">
        <v>1.1353009259259259E-3</v>
      </c>
      <c r="N771" s="43" t="s">
        <v>468</v>
      </c>
      <c r="O771" s="113">
        <v>44507</v>
      </c>
      <c r="P771" s="43" t="s">
        <v>449</v>
      </c>
      <c r="Q771" s="57" t="s">
        <v>53</v>
      </c>
    </row>
    <row r="772" spans="1:17" x14ac:dyDescent="0.55000000000000004">
      <c r="A772" s="117" t="str">
        <f>VLOOKUP(B772,verwijzingen!$A$5:$B$152,2,FALSE)&amp;L772</f>
        <v>kbdsc10010 jaar</v>
      </c>
      <c r="B772" s="119" t="str">
        <f t="shared" si="48"/>
        <v>korte baan;100;schoolslag;vrouwen;record</v>
      </c>
      <c r="C772" s="119" t="str">
        <f t="shared" si="49"/>
        <v>korte baan;100;schoolslag;vrouwen</v>
      </c>
      <c r="D772" s="119" t="str">
        <f t="shared" si="46"/>
        <v>korte baan;100;schoolslag;vrouwen0,00125104166666667</v>
      </c>
      <c r="E772" s="119" t="str">
        <f t="shared" si="47"/>
        <v>korte baan;100;schoolslag;vrouwen;record0,00125104166666667</v>
      </c>
      <c r="F772" s="36" t="s">
        <v>502</v>
      </c>
      <c r="G772" s="57" t="s">
        <v>57</v>
      </c>
      <c r="H772" s="57">
        <v>100</v>
      </c>
      <c r="I772" s="36" t="s">
        <v>14</v>
      </c>
      <c r="J772" s="57" t="s">
        <v>451</v>
      </c>
      <c r="K772" s="57">
        <v>2011</v>
      </c>
      <c r="L772" s="114" t="s">
        <v>45</v>
      </c>
      <c r="M772" s="109">
        <v>1.2510416666666668E-3</v>
      </c>
      <c r="N772" s="43" t="s">
        <v>468</v>
      </c>
      <c r="O772" s="113">
        <v>44507</v>
      </c>
      <c r="P772" s="43" t="s">
        <v>449</v>
      </c>
      <c r="Q772" s="57" t="s">
        <v>38</v>
      </c>
    </row>
    <row r="773" spans="1:17" hidden="1" x14ac:dyDescent="0.55000000000000004">
      <c r="A773" s="117" t="e">
        <f>VLOOKUP(B773,verwijzingen!$A$5:$B$152,2,FALSE)&amp;L773</f>
        <v>#N/A</v>
      </c>
      <c r="B773" s="119" t="str">
        <f t="shared" si="48"/>
        <v>korte baan;50;vrije slag;mannen;oud</v>
      </c>
      <c r="C773" s="119" t="str">
        <f t="shared" si="49"/>
        <v>korte baan;50;vrije slag;mannen</v>
      </c>
      <c r="D773" s="119" t="str">
        <f t="shared" si="46"/>
        <v>korte baan;50;vrije slag;mannen0,000518171296296296</v>
      </c>
      <c r="E773" s="119" t="str">
        <f t="shared" si="47"/>
        <v>korte baan;50;vrije slag;mannen;oud0,000518171296296296</v>
      </c>
      <c r="F773" s="36" t="s">
        <v>502</v>
      </c>
      <c r="G773" s="57" t="s">
        <v>57</v>
      </c>
      <c r="H773" s="57">
        <v>50</v>
      </c>
      <c r="I773" s="36" t="s">
        <v>12</v>
      </c>
      <c r="J773" s="57" t="s">
        <v>450</v>
      </c>
      <c r="K773" s="57">
        <v>2011</v>
      </c>
      <c r="L773" s="114" t="s">
        <v>45</v>
      </c>
      <c r="M773" s="109">
        <v>5.1817129629629641E-4</v>
      </c>
      <c r="N773" s="43" t="s">
        <v>478</v>
      </c>
      <c r="O773" s="113">
        <v>44507</v>
      </c>
      <c r="P773" s="43" t="s">
        <v>449</v>
      </c>
      <c r="Q773" s="57" t="s">
        <v>53</v>
      </c>
    </row>
    <row r="774" spans="1:17" x14ac:dyDescent="0.55000000000000004">
      <c r="A774" s="117" t="str">
        <f>VLOOKUP(B774,verwijzingen!$A$5:$B$152,2,FALSE)&amp;L774</f>
        <v>kbhvr10010 jaar</v>
      </c>
      <c r="B774" s="119" t="str">
        <f t="shared" si="48"/>
        <v>korte baan;100;vrije slag;mannen;record</v>
      </c>
      <c r="C774" s="119" t="str">
        <f t="shared" si="49"/>
        <v>korte baan;100;vrije slag;mannen</v>
      </c>
      <c r="D774" s="119" t="str">
        <f t="shared" si="46"/>
        <v>korte baan;100;vrije slag;mannen0,00105844907407407</v>
      </c>
      <c r="E774" s="119" t="str">
        <f t="shared" si="47"/>
        <v>korte baan;100;vrije slag;mannen;record0,00105844907407407</v>
      </c>
      <c r="F774" s="36" t="s">
        <v>502</v>
      </c>
      <c r="G774" s="57" t="s">
        <v>57</v>
      </c>
      <c r="H774" s="57">
        <v>100</v>
      </c>
      <c r="I774" s="36" t="s">
        <v>12</v>
      </c>
      <c r="J774" s="57" t="s">
        <v>450</v>
      </c>
      <c r="K774" s="57">
        <v>2011</v>
      </c>
      <c r="L774" s="114" t="s">
        <v>45</v>
      </c>
      <c r="M774" s="109">
        <v>1.0584490740740741E-3</v>
      </c>
      <c r="N774" s="43" t="s">
        <v>478</v>
      </c>
      <c r="O774" s="113">
        <v>44507</v>
      </c>
      <c r="P774" s="43" t="s">
        <v>449</v>
      </c>
      <c r="Q774" s="57" t="s">
        <v>38</v>
      </c>
    </row>
    <row r="775" spans="1:17" x14ac:dyDescent="0.55000000000000004">
      <c r="A775" s="117" t="str">
        <f>VLOOKUP(B775,verwijzingen!$A$5:$B$152,2,FALSE)&amp;L775</f>
        <v>kbhwi10010 jaar</v>
      </c>
      <c r="B775" s="119" t="str">
        <f t="shared" si="48"/>
        <v>korte baan;100;wisselslag;mannen;record</v>
      </c>
      <c r="C775" s="119" t="str">
        <f t="shared" si="49"/>
        <v>korte baan;100;wisselslag;mannen</v>
      </c>
      <c r="D775" s="119" t="str">
        <f t="shared" si="46"/>
        <v>korte baan;100;wisselslag;mannen0,00122025462962963</v>
      </c>
      <c r="E775" s="119" t="str">
        <f t="shared" si="47"/>
        <v>korte baan;100;wisselslag;mannen;record0,00122025462962963</v>
      </c>
      <c r="F775" s="36" t="s">
        <v>502</v>
      </c>
      <c r="G775" s="57" t="s">
        <v>57</v>
      </c>
      <c r="H775" s="57">
        <v>100</v>
      </c>
      <c r="I775" s="36" t="s">
        <v>17</v>
      </c>
      <c r="J775" s="57" t="s">
        <v>450</v>
      </c>
      <c r="K775" s="57">
        <v>2011</v>
      </c>
      <c r="L775" s="114" t="s">
        <v>45</v>
      </c>
      <c r="M775" s="109">
        <v>1.2202546296296295E-3</v>
      </c>
      <c r="N775" s="43" t="s">
        <v>478</v>
      </c>
      <c r="O775" s="113">
        <v>44507</v>
      </c>
      <c r="P775" s="43" t="s">
        <v>449</v>
      </c>
      <c r="Q775" s="57" t="s">
        <v>38</v>
      </c>
    </row>
    <row r="776" spans="1:17" hidden="1" x14ac:dyDescent="0.55000000000000004">
      <c r="A776" s="117" t="e">
        <f>VLOOKUP(B776,verwijzingen!$A$5:$B$152,2,FALSE)&amp;L776</f>
        <v>#N/A</v>
      </c>
      <c r="B776" s="119" t="str">
        <f t="shared" si="48"/>
        <v>korte baan;50;rugslag;vrouwen;oud</v>
      </c>
      <c r="C776" s="119" t="str">
        <f t="shared" si="49"/>
        <v>korte baan;50;rugslag;vrouwen</v>
      </c>
      <c r="D776" s="119" t="str">
        <f t="shared" si="46"/>
        <v>korte baan;50;rugslag;vrouwen0,000818402777777778</v>
      </c>
      <c r="E776" s="119" t="str">
        <f t="shared" si="47"/>
        <v>korte baan;50;rugslag;vrouwen;oud0,000818402777777778</v>
      </c>
      <c r="F776" s="36" t="s">
        <v>502</v>
      </c>
      <c r="G776" s="57" t="s">
        <v>57</v>
      </c>
      <c r="H776" s="57">
        <v>50</v>
      </c>
      <c r="I776" s="36" t="s">
        <v>13</v>
      </c>
      <c r="J776" s="57" t="s">
        <v>451</v>
      </c>
      <c r="K776" s="57">
        <v>2014</v>
      </c>
      <c r="L776" s="114" t="s">
        <v>42</v>
      </c>
      <c r="M776" s="109">
        <v>8.1840277777777781E-4</v>
      </c>
      <c r="N776" s="43" t="s">
        <v>477</v>
      </c>
      <c r="O776" s="113">
        <v>44507</v>
      </c>
      <c r="P776" s="43" t="s">
        <v>449</v>
      </c>
      <c r="Q776" s="57" t="s">
        <v>53</v>
      </c>
    </row>
    <row r="777" spans="1:17" x14ac:dyDescent="0.55000000000000004">
      <c r="A777" s="117" t="str">
        <f>VLOOKUP(B777,verwijzingen!$A$5:$B$152,2,FALSE)&amp;L777</f>
        <v>kbdsc507 jaar</v>
      </c>
      <c r="B777" s="119" t="str">
        <f t="shared" si="48"/>
        <v>korte baan;50;schoolslag;vrouwen;record</v>
      </c>
      <c r="C777" s="119" t="str">
        <f t="shared" si="49"/>
        <v>korte baan;50;schoolslag;vrouwen</v>
      </c>
      <c r="D777" s="119" t="str">
        <f t="shared" si="46"/>
        <v>korte baan;50;schoolslag;vrouwen0,000874189814814815</v>
      </c>
      <c r="E777" s="119" t="str">
        <f t="shared" si="47"/>
        <v>korte baan;50;schoolslag;vrouwen;record0,000874189814814815</v>
      </c>
      <c r="F777" s="36" t="s">
        <v>502</v>
      </c>
      <c r="G777" s="57" t="s">
        <v>57</v>
      </c>
      <c r="H777" s="57">
        <v>50</v>
      </c>
      <c r="I777" s="36" t="s">
        <v>14</v>
      </c>
      <c r="J777" s="57" t="s">
        <v>451</v>
      </c>
      <c r="K777" s="57">
        <v>2014</v>
      </c>
      <c r="L777" s="114" t="s">
        <v>42</v>
      </c>
      <c r="M777" s="109">
        <v>8.7418981481481473E-4</v>
      </c>
      <c r="N777" s="43" t="s">
        <v>477</v>
      </c>
      <c r="O777" s="113">
        <v>44507</v>
      </c>
      <c r="P777" s="43" t="s">
        <v>449</v>
      </c>
      <c r="Q777" s="57" t="s">
        <v>38</v>
      </c>
    </row>
    <row r="778" spans="1:17" x14ac:dyDescent="0.55000000000000004">
      <c r="A778" s="117" t="str">
        <f>VLOOKUP(B778,verwijzingen!$A$5:$B$152,2,FALSE)&amp;L778</f>
        <v>kbdsc1007 jaar</v>
      </c>
      <c r="B778" s="119" t="str">
        <f t="shared" si="48"/>
        <v>korte baan;100;schoolslag;vrouwen;record</v>
      </c>
      <c r="C778" s="119" t="str">
        <f t="shared" si="49"/>
        <v>korte baan;100;schoolslag;vrouwen</v>
      </c>
      <c r="D778" s="119" t="str">
        <f t="shared" si="46"/>
        <v>korte baan;100;schoolslag;vrouwen0,00189074074074074</v>
      </c>
      <c r="E778" s="119" t="str">
        <f t="shared" si="47"/>
        <v>korte baan;100;schoolslag;vrouwen;record0,00189074074074074</v>
      </c>
      <c r="F778" s="36" t="s">
        <v>502</v>
      </c>
      <c r="G778" s="57" t="s">
        <v>57</v>
      </c>
      <c r="H778" s="57">
        <v>100</v>
      </c>
      <c r="I778" s="36" t="s">
        <v>14</v>
      </c>
      <c r="J778" s="57" t="s">
        <v>451</v>
      </c>
      <c r="K778" s="57">
        <v>2014</v>
      </c>
      <c r="L778" s="114" t="s">
        <v>42</v>
      </c>
      <c r="M778" s="109">
        <v>1.8907407407407406E-3</v>
      </c>
      <c r="N778" s="43" t="s">
        <v>477</v>
      </c>
      <c r="O778" s="113">
        <v>44507</v>
      </c>
      <c r="P778" s="43" t="s">
        <v>449</v>
      </c>
      <c r="Q778" s="57" t="s">
        <v>38</v>
      </c>
    </row>
    <row r="779" spans="1:17" x14ac:dyDescent="0.55000000000000004">
      <c r="A779" s="117" t="str">
        <f>VLOOKUP(B779,verwijzingen!$A$5:$B$152,2,FALSE)&amp;L779</f>
        <v>kbdvr80014 jaar</v>
      </c>
      <c r="B779" s="119" t="str">
        <f t="shared" si="48"/>
        <v>korte baan;800;vrije slag;vrouwen;record</v>
      </c>
      <c r="C779" s="119" t="str">
        <f t="shared" si="49"/>
        <v>korte baan;800;vrije slag;vrouwen</v>
      </c>
      <c r="D779" s="119" t="str">
        <f t="shared" si="46"/>
        <v>korte baan;800;vrije slag;vrouwen0,00702986111111111</v>
      </c>
      <c r="E779" s="119" t="str">
        <f t="shared" si="47"/>
        <v>korte baan;800;vrije slag;vrouwen;record0,00702986111111111</v>
      </c>
      <c r="F779" s="36" t="s">
        <v>502</v>
      </c>
      <c r="G779" s="57" t="s">
        <v>57</v>
      </c>
      <c r="H779" s="57">
        <v>800</v>
      </c>
      <c r="I779" s="36" t="s">
        <v>12</v>
      </c>
      <c r="J779" s="57" t="s">
        <v>451</v>
      </c>
      <c r="K779" s="57">
        <v>2007</v>
      </c>
      <c r="L779" s="114" t="s">
        <v>49</v>
      </c>
      <c r="M779" s="109">
        <v>7.0298611111111109E-3</v>
      </c>
      <c r="N779" s="43" t="s">
        <v>26</v>
      </c>
      <c r="O779" s="113">
        <v>44507</v>
      </c>
      <c r="P779" s="43" t="s">
        <v>37</v>
      </c>
      <c r="Q779" s="57" t="s">
        <v>38</v>
      </c>
    </row>
    <row r="780" spans="1:17" hidden="1" x14ac:dyDescent="0.55000000000000004">
      <c r="A780" s="117" t="e">
        <f>VLOOKUP(B780,verwijzingen!$A$5:$B$152,2,FALSE)&amp;L780</f>
        <v>#N/A</v>
      </c>
      <c r="B780" s="119" t="str">
        <f t="shared" si="48"/>
        <v>korte baan;200;wisselslag;vrouwen;oud</v>
      </c>
      <c r="C780" s="119" t="str">
        <f t="shared" si="49"/>
        <v>korte baan;200;wisselslag;vrouwen</v>
      </c>
      <c r="D780" s="119" t="str">
        <f t="shared" si="46"/>
        <v>korte baan;200;wisselslag;vrouwen0,00233842592592593</v>
      </c>
      <c r="E780" s="119" t="str">
        <f t="shared" si="47"/>
        <v>korte baan;200;wisselslag;vrouwen;oud0,00233842592592593</v>
      </c>
      <c r="F780" s="36" t="s">
        <v>502</v>
      </c>
      <c r="G780" s="57" t="s">
        <v>57</v>
      </c>
      <c r="H780" s="57">
        <v>200</v>
      </c>
      <c r="I780" s="36" t="s">
        <v>17</v>
      </c>
      <c r="J780" s="57" t="s">
        <v>451</v>
      </c>
      <c r="K780" s="57">
        <v>2006</v>
      </c>
      <c r="L780" s="114" t="s">
        <v>50</v>
      </c>
      <c r="M780" s="109">
        <v>2.3384259259259257E-3</v>
      </c>
      <c r="N780" s="43" t="s">
        <v>470</v>
      </c>
      <c r="O780" s="113">
        <v>44507</v>
      </c>
      <c r="P780" s="43" t="s">
        <v>37</v>
      </c>
      <c r="Q780" s="57" t="s">
        <v>53</v>
      </c>
    </row>
    <row r="781" spans="1:17" hidden="1" x14ac:dyDescent="0.55000000000000004">
      <c r="A781" s="117" t="e">
        <f>VLOOKUP(B781,verwijzingen!$A$5:$B$152,2,FALSE)&amp;L781</f>
        <v>#N/A</v>
      </c>
      <c r="B781" s="119" t="str">
        <f t="shared" si="48"/>
        <v>korte baan;50;vlinderslag;vrouwen;oud</v>
      </c>
      <c r="C781" s="119" t="str">
        <f t="shared" si="49"/>
        <v>korte baan;50;vlinderslag;vrouwen</v>
      </c>
      <c r="D781" s="119" t="str">
        <f t="shared" si="46"/>
        <v>korte baan;50;vlinderslag;vrouwen0,000403356481481481</v>
      </c>
      <c r="E781" s="119" t="str">
        <f t="shared" si="47"/>
        <v>korte baan;50;vlinderslag;vrouwen;oud0,000403356481481481</v>
      </c>
      <c r="F781" s="36" t="s">
        <v>502</v>
      </c>
      <c r="G781" s="57" t="s">
        <v>57</v>
      </c>
      <c r="H781" s="57">
        <v>50</v>
      </c>
      <c r="I781" s="36" t="s">
        <v>15</v>
      </c>
      <c r="J781" s="57" t="s">
        <v>451</v>
      </c>
      <c r="K781" s="57">
        <v>2005</v>
      </c>
      <c r="L781" s="114" t="s">
        <v>51</v>
      </c>
      <c r="M781" s="109">
        <v>4.0335648148148148E-4</v>
      </c>
      <c r="N781" s="43" t="s">
        <v>465</v>
      </c>
      <c r="O781" s="113">
        <v>44507</v>
      </c>
      <c r="P781" s="43" t="s">
        <v>37</v>
      </c>
      <c r="Q781" s="57" t="s">
        <v>53</v>
      </c>
    </row>
    <row r="782" spans="1:17" hidden="1" x14ac:dyDescent="0.55000000000000004">
      <c r="A782" s="117" t="e">
        <f>VLOOKUP(B782,verwijzingen!$A$5:$B$152,2,FALSE)&amp;L782</f>
        <v>#N/A</v>
      </c>
      <c r="B782" s="119" t="str">
        <f t="shared" si="48"/>
        <v>korte baan;200;wisselslag;vrouwen;oud</v>
      </c>
      <c r="C782" s="119" t="str">
        <f t="shared" si="49"/>
        <v>korte baan;200;wisselslag;vrouwen</v>
      </c>
      <c r="D782" s="119" t="str">
        <f t="shared" si="46"/>
        <v>korte baan;200;wisselslag;vrouwen0,00185821759259259</v>
      </c>
      <c r="E782" s="119" t="str">
        <f t="shared" si="47"/>
        <v>korte baan;200;wisselslag;vrouwen;oud0,00185821759259259</v>
      </c>
      <c r="F782" s="36" t="s">
        <v>502</v>
      </c>
      <c r="G782" s="57" t="s">
        <v>57</v>
      </c>
      <c r="H782" s="57">
        <v>200</v>
      </c>
      <c r="I782" s="36" t="s">
        <v>17</v>
      </c>
      <c r="J782" s="57" t="s">
        <v>451</v>
      </c>
      <c r="K782" s="57">
        <v>2005</v>
      </c>
      <c r="L782" s="114" t="s">
        <v>51</v>
      </c>
      <c r="M782" s="109">
        <v>1.8582175925925925E-3</v>
      </c>
      <c r="N782" s="43" t="s">
        <v>465</v>
      </c>
      <c r="O782" s="113">
        <v>44507</v>
      </c>
      <c r="P782" s="43" t="s">
        <v>37</v>
      </c>
      <c r="Q782" s="57" t="s">
        <v>53</v>
      </c>
    </row>
    <row r="783" spans="1:17" x14ac:dyDescent="0.55000000000000004">
      <c r="A783" s="117" t="str">
        <f>VLOOKUP(B783,verwijzingen!$A$5:$B$152,2,FALSE)&amp;L783</f>
        <v>kbhvr40017 jaar</v>
      </c>
      <c r="B783" s="119" t="str">
        <f t="shared" si="48"/>
        <v>korte baan;400;vrije slag;mannen;record</v>
      </c>
      <c r="C783" s="119" t="str">
        <f t="shared" si="49"/>
        <v>korte baan;400;vrije slag;mannen</v>
      </c>
      <c r="D783" s="119" t="str">
        <f t="shared" si="46"/>
        <v>korte baan;400;vrije slag;mannen0,00320914351851852</v>
      </c>
      <c r="E783" s="119" t="str">
        <f t="shared" si="47"/>
        <v>korte baan;400;vrije slag;mannen;record0,00320914351851852</v>
      </c>
      <c r="F783" s="36" t="s">
        <v>502</v>
      </c>
      <c r="G783" s="43" t="s">
        <v>57</v>
      </c>
      <c r="H783" s="57">
        <v>400</v>
      </c>
      <c r="I783" s="36" t="s">
        <v>12</v>
      </c>
      <c r="J783" s="43" t="s">
        <v>450</v>
      </c>
      <c r="K783" s="57">
        <v>2004</v>
      </c>
      <c r="L783" s="114" t="s">
        <v>52</v>
      </c>
      <c r="M783" s="109">
        <v>3.2091435185185187E-3</v>
      </c>
      <c r="N783" s="43" t="s">
        <v>30</v>
      </c>
      <c r="O783" s="113">
        <v>44507</v>
      </c>
      <c r="P783" s="43" t="s">
        <v>37</v>
      </c>
      <c r="Q783" s="43" t="s">
        <v>38</v>
      </c>
    </row>
    <row r="784" spans="1:17" x14ac:dyDescent="0.55000000000000004">
      <c r="A784" s="117" t="str">
        <f>VLOOKUP(B784,verwijzingen!$A$5:$B$152,2,FALSE)&amp;L784</f>
        <v>kbdru507 jaar</v>
      </c>
      <c r="B784" s="119" t="str">
        <f t="shared" si="48"/>
        <v>korte baan;50;rugslag;vrouwen;record</v>
      </c>
      <c r="C784" s="119" t="str">
        <f t="shared" si="49"/>
        <v>korte baan;50;rugslag;vrouwen</v>
      </c>
      <c r="D784" s="119" t="str">
        <f t="shared" si="46"/>
        <v>korte baan;50;rugslag;vrouwen0,000780092592592593</v>
      </c>
      <c r="E784" s="119" t="str">
        <f t="shared" si="47"/>
        <v>korte baan;50;rugslag;vrouwen;record0,000780092592592593</v>
      </c>
      <c r="F784" s="36" t="s">
        <v>502</v>
      </c>
      <c r="G784" s="57" t="s">
        <v>57</v>
      </c>
      <c r="H784" s="57">
        <v>50</v>
      </c>
      <c r="I784" s="36" t="s">
        <v>13</v>
      </c>
      <c r="J784" s="57" t="s">
        <v>451</v>
      </c>
      <c r="K784" s="57">
        <v>2014</v>
      </c>
      <c r="L784" s="114" t="s">
        <v>42</v>
      </c>
      <c r="M784" s="109">
        <v>7.8009259259259253E-4</v>
      </c>
      <c r="N784" s="43" t="s">
        <v>477</v>
      </c>
      <c r="O784" s="113">
        <v>44521</v>
      </c>
      <c r="P784" s="43" t="s">
        <v>476</v>
      </c>
      <c r="Q784" s="57" t="s">
        <v>38</v>
      </c>
    </row>
    <row r="785" spans="1:18" x14ac:dyDescent="0.55000000000000004">
      <c r="A785" s="117" t="str">
        <f>VLOOKUP(B785,verwijzingen!$A$5:$B$152,2,FALSE)&amp;L785</f>
        <v>kbdvl257 jaar</v>
      </c>
      <c r="B785" s="119" t="str">
        <f t="shared" si="48"/>
        <v>korte baan;25;vlinderslag;vrouwen;record</v>
      </c>
      <c r="C785" s="119" t="str">
        <f t="shared" si="49"/>
        <v>korte baan;25;vlinderslag;vrouwen</v>
      </c>
      <c r="D785" s="119" t="str">
        <f t="shared" ref="D785:D848" si="50">CONCATENATE(C785,M785)</f>
        <v>korte baan;25;vlinderslag;vrouwen0,000458796296296296</v>
      </c>
      <c r="E785" s="119" t="str">
        <f t="shared" ref="E785:E848" si="51">+B785&amp;M785</f>
        <v>korte baan;25;vlinderslag;vrouwen;record0,000458796296296296</v>
      </c>
      <c r="F785" s="36" t="s">
        <v>502</v>
      </c>
      <c r="G785" s="57" t="s">
        <v>57</v>
      </c>
      <c r="H785" s="57">
        <v>25</v>
      </c>
      <c r="I785" s="36" t="s">
        <v>15</v>
      </c>
      <c r="J785" s="57" t="s">
        <v>451</v>
      </c>
      <c r="K785" s="57">
        <v>2014</v>
      </c>
      <c r="L785" s="114" t="s">
        <v>42</v>
      </c>
      <c r="M785" s="109">
        <v>4.5879629629629628E-4</v>
      </c>
      <c r="N785" s="43" t="s">
        <v>477</v>
      </c>
      <c r="O785" s="113">
        <v>44521</v>
      </c>
      <c r="P785" s="43" t="s">
        <v>476</v>
      </c>
      <c r="Q785" s="57" t="s">
        <v>38</v>
      </c>
    </row>
    <row r="786" spans="1:18" x14ac:dyDescent="0.55000000000000004">
      <c r="A786" s="117" t="str">
        <f>VLOOKUP(B786,verwijzingen!$A$5:$B$152,2,FALSE)&amp;L786</f>
        <v>kbdru508 jaar</v>
      </c>
      <c r="B786" s="119" t="str">
        <f t="shared" si="48"/>
        <v>korte baan;50;rugslag;vrouwen;record</v>
      </c>
      <c r="C786" s="119" t="str">
        <f t="shared" si="49"/>
        <v>korte baan;50;rugslag;vrouwen</v>
      </c>
      <c r="D786" s="119" t="str">
        <f t="shared" si="50"/>
        <v>korte baan;50;rugslag;vrouwen0,000596643518518518</v>
      </c>
      <c r="E786" s="119" t="str">
        <f t="shared" si="51"/>
        <v>korte baan;50;rugslag;vrouwen;record0,000596643518518518</v>
      </c>
      <c r="F786" s="36" t="s">
        <v>502</v>
      </c>
      <c r="G786" s="57" t="s">
        <v>57</v>
      </c>
      <c r="H786" s="57">
        <v>50</v>
      </c>
      <c r="I786" s="36" t="s">
        <v>13</v>
      </c>
      <c r="J786" s="57" t="s">
        <v>451</v>
      </c>
      <c r="K786" s="57">
        <v>2013</v>
      </c>
      <c r="L786" s="114" t="s">
        <v>43</v>
      </c>
      <c r="M786" s="109">
        <v>5.9664351851851849E-4</v>
      </c>
      <c r="N786" s="43" t="s">
        <v>503</v>
      </c>
      <c r="O786" s="113">
        <v>44521</v>
      </c>
      <c r="P786" s="43" t="s">
        <v>476</v>
      </c>
      <c r="Q786" s="57" t="s">
        <v>38</v>
      </c>
    </row>
    <row r="787" spans="1:18" x14ac:dyDescent="0.55000000000000004">
      <c r="A787" s="117" t="str">
        <f>VLOOKUP(B787,verwijzingen!$A$5:$B$152,2,FALSE)&amp;L787</f>
        <v>kbdvl258 jaar</v>
      </c>
      <c r="B787" s="119" t="str">
        <f t="shared" si="48"/>
        <v>korte baan;25;vlinderslag;vrouwen;record</v>
      </c>
      <c r="C787" s="119" t="str">
        <f t="shared" si="49"/>
        <v>korte baan;25;vlinderslag;vrouwen</v>
      </c>
      <c r="D787" s="119" t="str">
        <f t="shared" si="50"/>
        <v>korte baan;25;vlinderslag;vrouwen0,000259953703703704</v>
      </c>
      <c r="E787" s="119" t="str">
        <f t="shared" si="51"/>
        <v>korte baan;25;vlinderslag;vrouwen;record0,000259953703703704</v>
      </c>
      <c r="F787" s="36" t="s">
        <v>502</v>
      </c>
      <c r="G787" s="57" t="s">
        <v>57</v>
      </c>
      <c r="H787" s="57">
        <v>25</v>
      </c>
      <c r="I787" s="36" t="s">
        <v>15</v>
      </c>
      <c r="J787" s="57" t="s">
        <v>451</v>
      </c>
      <c r="K787" s="57">
        <v>2013</v>
      </c>
      <c r="L787" s="114" t="s">
        <v>43</v>
      </c>
      <c r="M787" s="109">
        <v>2.599537037037037E-4</v>
      </c>
      <c r="N787" s="43" t="s">
        <v>503</v>
      </c>
      <c r="O787" s="113">
        <v>44521</v>
      </c>
      <c r="P787" s="43" t="s">
        <v>476</v>
      </c>
      <c r="Q787" s="57" t="s">
        <v>38</v>
      </c>
    </row>
    <row r="788" spans="1:18" hidden="1" x14ac:dyDescent="0.55000000000000004">
      <c r="A788" s="117" t="e">
        <f>VLOOKUP(B788,verwijzingen!$A$5:$B$152,2,FALSE)&amp;L788</f>
        <v>#N/A</v>
      </c>
      <c r="B788" s="119" t="str">
        <f t="shared" si="48"/>
        <v>korte baan;100;rugslag;vrouwen;oud</v>
      </c>
      <c r="C788" s="119" t="str">
        <f t="shared" si="49"/>
        <v>korte baan;100;rugslag;vrouwen</v>
      </c>
      <c r="D788" s="119" t="str">
        <f t="shared" si="50"/>
        <v>korte baan;100;rugslag;vrouwen0,00113506944444444</v>
      </c>
      <c r="E788" s="119" t="str">
        <f t="shared" si="51"/>
        <v>korte baan;100;rugslag;vrouwen;oud0,00113506944444444</v>
      </c>
      <c r="F788" s="36" t="s">
        <v>502</v>
      </c>
      <c r="G788" s="57" t="s">
        <v>57</v>
      </c>
      <c r="H788" s="57">
        <v>100</v>
      </c>
      <c r="I788" s="36" t="s">
        <v>13</v>
      </c>
      <c r="J788" s="57" t="s">
        <v>451</v>
      </c>
      <c r="K788" s="57">
        <v>2011</v>
      </c>
      <c r="L788" s="114" t="s">
        <v>45</v>
      </c>
      <c r="M788" s="109">
        <v>1.1350694444444444E-3</v>
      </c>
      <c r="N788" s="43" t="s">
        <v>468</v>
      </c>
      <c r="O788" s="113">
        <v>44521</v>
      </c>
      <c r="P788" s="43" t="s">
        <v>476</v>
      </c>
      <c r="Q788" s="57" t="s">
        <v>53</v>
      </c>
    </row>
    <row r="789" spans="1:18" x14ac:dyDescent="0.55000000000000004">
      <c r="A789" s="117" t="str">
        <f>VLOOKUP(B789,verwijzingen!$A$5:$B$152,2,FALSE)&amp;L789</f>
        <v>kbhsc5010 jaar</v>
      </c>
      <c r="B789" s="119" t="str">
        <f t="shared" si="48"/>
        <v>korte baan;50;schoolslag;mannen;record</v>
      </c>
      <c r="C789" s="119" t="str">
        <f t="shared" si="49"/>
        <v>korte baan;50;schoolslag;mannen</v>
      </c>
      <c r="D789" s="119" t="str">
        <f t="shared" si="50"/>
        <v>korte baan;50;schoolslag;mannen0,000596643518518518</v>
      </c>
      <c r="E789" s="119" t="str">
        <f t="shared" si="51"/>
        <v>korte baan;50;schoolslag;mannen;record0,000596643518518518</v>
      </c>
      <c r="F789" s="36" t="s">
        <v>502</v>
      </c>
      <c r="G789" s="57" t="s">
        <v>57</v>
      </c>
      <c r="H789" s="57">
        <v>50</v>
      </c>
      <c r="I789" s="36" t="s">
        <v>14</v>
      </c>
      <c r="J789" s="57" t="s">
        <v>450</v>
      </c>
      <c r="K789" s="57">
        <v>2011</v>
      </c>
      <c r="L789" s="114" t="s">
        <v>45</v>
      </c>
      <c r="M789" s="109">
        <v>5.9664351851851849E-4</v>
      </c>
      <c r="N789" s="43" t="s">
        <v>478</v>
      </c>
      <c r="O789" s="113">
        <v>44521</v>
      </c>
      <c r="P789" s="43" t="s">
        <v>476</v>
      </c>
      <c r="Q789" s="57" t="s">
        <v>38</v>
      </c>
    </row>
    <row r="790" spans="1:18" hidden="1" x14ac:dyDescent="0.55000000000000004">
      <c r="A790" s="117" t="e">
        <f>VLOOKUP(B790,verwijzingen!$A$5:$B$152,2,FALSE)&amp;L790</f>
        <v>#N/A</v>
      </c>
      <c r="B790" s="119" t="str">
        <f t="shared" si="48"/>
        <v>korte baan;100;rugslag;vrouwen;oud</v>
      </c>
      <c r="C790" s="119" t="str">
        <f t="shared" si="49"/>
        <v>korte baan;100;rugslag;vrouwen</v>
      </c>
      <c r="D790" s="119" t="str">
        <f t="shared" si="50"/>
        <v>korte baan;100;rugslag;vrouwen0,000832407407407407</v>
      </c>
      <c r="E790" s="119" t="str">
        <f t="shared" si="51"/>
        <v>korte baan;100;rugslag;vrouwen;oud0,000832407407407407</v>
      </c>
      <c r="F790" s="36" t="s">
        <v>502</v>
      </c>
      <c r="G790" s="57" t="s">
        <v>57</v>
      </c>
      <c r="H790" s="57">
        <v>100</v>
      </c>
      <c r="I790" s="36" t="s">
        <v>13</v>
      </c>
      <c r="J790" s="57" t="s">
        <v>451</v>
      </c>
      <c r="K790" s="57">
        <v>2007</v>
      </c>
      <c r="L790" s="114" t="s">
        <v>49</v>
      </c>
      <c r="M790" s="109">
        <v>8.3240740740740725E-4</v>
      </c>
      <c r="N790" s="43" t="s">
        <v>26</v>
      </c>
      <c r="O790" s="113">
        <v>44521</v>
      </c>
      <c r="P790" s="43" t="s">
        <v>476</v>
      </c>
      <c r="Q790" s="57" t="s">
        <v>53</v>
      </c>
      <c r="R790" s="36">
        <v>17</v>
      </c>
    </row>
    <row r="791" spans="1:18" hidden="1" x14ac:dyDescent="0.55000000000000004">
      <c r="A791" s="117" t="e">
        <f>VLOOKUP(B791,verwijzingen!$A$5:$B$152,2,FALSE)&amp;L791</f>
        <v>#N/A</v>
      </c>
      <c r="B791" s="119" t="str">
        <f t="shared" si="48"/>
        <v>korte baan;50;schoolslag;vrouwen;oud</v>
      </c>
      <c r="C791" s="119" t="str">
        <f t="shared" si="49"/>
        <v>korte baan;50;schoolslag;vrouwen</v>
      </c>
      <c r="D791" s="119" t="str">
        <f t="shared" si="50"/>
        <v>korte baan;50;schoolslag;vrouwen0,000434722222222222</v>
      </c>
      <c r="E791" s="119" t="str">
        <f t="shared" si="51"/>
        <v>korte baan;50;schoolslag;vrouwen;oud0,000434722222222222</v>
      </c>
      <c r="F791" s="36" t="s">
        <v>502</v>
      </c>
      <c r="G791" s="57" t="s">
        <v>57</v>
      </c>
      <c r="H791" s="57">
        <v>50</v>
      </c>
      <c r="I791" s="36" t="s">
        <v>14</v>
      </c>
      <c r="J791" s="57" t="s">
        <v>451</v>
      </c>
      <c r="K791" s="57">
        <v>2007</v>
      </c>
      <c r="L791" s="114" t="s">
        <v>49</v>
      </c>
      <c r="M791" s="109">
        <v>4.3472222222222219E-4</v>
      </c>
      <c r="N791" s="43" t="s">
        <v>464</v>
      </c>
      <c r="O791" s="113">
        <v>44521</v>
      </c>
      <c r="P791" s="43" t="s">
        <v>476</v>
      </c>
      <c r="Q791" s="57" t="s">
        <v>53</v>
      </c>
    </row>
    <row r="792" spans="1:18" hidden="1" x14ac:dyDescent="0.55000000000000004">
      <c r="A792" s="117" t="e">
        <f>VLOOKUP(B792,verwijzingen!$A$5:$B$152,2,FALSE)&amp;L792</f>
        <v>#N/A</v>
      </c>
      <c r="B792" s="119" t="str">
        <f t="shared" si="48"/>
        <v>korte baan;50;vlinderslag;vrouwen;oud</v>
      </c>
      <c r="C792" s="119" t="str">
        <f t="shared" si="49"/>
        <v>korte baan;50;vlinderslag;vrouwen</v>
      </c>
      <c r="D792" s="119" t="str">
        <f t="shared" si="50"/>
        <v>korte baan;50;vlinderslag;vrouwen0,000428935185185185</v>
      </c>
      <c r="E792" s="119" t="str">
        <f t="shared" si="51"/>
        <v>korte baan;50;vlinderslag;vrouwen;oud0,000428935185185185</v>
      </c>
      <c r="F792" s="36" t="s">
        <v>502</v>
      </c>
      <c r="G792" s="57" t="s">
        <v>57</v>
      </c>
      <c r="H792" s="57">
        <v>50</v>
      </c>
      <c r="I792" s="36" t="s">
        <v>15</v>
      </c>
      <c r="J792" s="57" t="s">
        <v>451</v>
      </c>
      <c r="K792" s="57">
        <v>2006</v>
      </c>
      <c r="L792" s="114" t="s">
        <v>50</v>
      </c>
      <c r="M792" s="109">
        <v>4.2893518518518519E-4</v>
      </c>
      <c r="N792" s="43" t="s">
        <v>470</v>
      </c>
      <c r="O792" s="113">
        <v>44521</v>
      </c>
      <c r="P792" s="43" t="s">
        <v>476</v>
      </c>
      <c r="Q792" s="57" t="s">
        <v>53</v>
      </c>
    </row>
    <row r="793" spans="1:18" hidden="1" x14ac:dyDescent="0.55000000000000004">
      <c r="A793" s="117" t="e">
        <f>VLOOKUP(B793,verwijzingen!$A$5:$B$152,2,FALSE)&amp;L793</f>
        <v>#N/A</v>
      </c>
      <c r="B793" s="119" t="str">
        <f t="shared" si="48"/>
        <v>korte baan;50;vlinderslag;vrouwen;oud</v>
      </c>
      <c r="C793" s="119" t="str">
        <f t="shared" si="49"/>
        <v>korte baan;50;vlinderslag;vrouwen</v>
      </c>
      <c r="D793" s="119" t="str">
        <f t="shared" si="50"/>
        <v>korte baan;50;vlinderslag;vrouwen0,000395138888888889</v>
      </c>
      <c r="E793" s="119" t="str">
        <f t="shared" si="51"/>
        <v>korte baan;50;vlinderslag;vrouwen;oud0,000395138888888889</v>
      </c>
      <c r="F793" s="36" t="s">
        <v>502</v>
      </c>
      <c r="G793" s="57" t="s">
        <v>57</v>
      </c>
      <c r="H793" s="57">
        <v>50</v>
      </c>
      <c r="I793" s="36" t="s">
        <v>15</v>
      </c>
      <c r="J793" s="57" t="s">
        <v>451</v>
      </c>
      <c r="K793" s="57">
        <v>2005</v>
      </c>
      <c r="L793" s="114" t="s">
        <v>51</v>
      </c>
      <c r="M793" s="109">
        <v>3.9513888888888894E-4</v>
      </c>
      <c r="N793" s="43" t="s">
        <v>465</v>
      </c>
      <c r="O793" s="113">
        <v>44521</v>
      </c>
      <c r="P793" s="43" t="s">
        <v>476</v>
      </c>
      <c r="Q793" s="57" t="s">
        <v>53</v>
      </c>
    </row>
    <row r="794" spans="1:18" x14ac:dyDescent="0.55000000000000004">
      <c r="A794" s="117" t="str">
        <f>VLOOKUP(B794,verwijzingen!$A$5:$B$152,2,FALSE)&amp;L794</f>
        <v>kbhvl5017 jaar</v>
      </c>
      <c r="B794" s="119" t="str">
        <f t="shared" si="48"/>
        <v>korte baan;50;vlinderslag;mannen;record</v>
      </c>
      <c r="C794" s="119" t="str">
        <f t="shared" si="49"/>
        <v>korte baan;50;vlinderslag;mannen</v>
      </c>
      <c r="D794" s="119" t="str">
        <f t="shared" si="50"/>
        <v>korte baan;50;vlinderslag;mannen0,000322337962962963</v>
      </c>
      <c r="E794" s="119" t="str">
        <f t="shared" si="51"/>
        <v>korte baan;50;vlinderslag;mannen;record0,000322337962962963</v>
      </c>
      <c r="F794" s="36" t="s">
        <v>502</v>
      </c>
      <c r="G794" s="43" t="s">
        <v>57</v>
      </c>
      <c r="H794" s="57">
        <v>50</v>
      </c>
      <c r="I794" s="36" t="s">
        <v>15</v>
      </c>
      <c r="J794" s="43" t="s">
        <v>450</v>
      </c>
      <c r="K794" s="57">
        <v>2004</v>
      </c>
      <c r="L794" s="114" t="s">
        <v>52</v>
      </c>
      <c r="M794" s="109">
        <v>3.2233796296296296E-4</v>
      </c>
      <c r="N794" s="43" t="s">
        <v>30</v>
      </c>
      <c r="O794" s="113">
        <v>44521</v>
      </c>
      <c r="P794" s="43" t="s">
        <v>476</v>
      </c>
      <c r="Q794" s="43" t="s">
        <v>38</v>
      </c>
    </row>
    <row r="795" spans="1:18" hidden="1" x14ac:dyDescent="0.55000000000000004">
      <c r="A795" s="117" t="e">
        <f>VLOOKUP(B795,verwijzingen!$A$5:$B$152,2,FALSE)&amp;L795</f>
        <v>#N/A</v>
      </c>
      <c r="B795" s="119" t="str">
        <f t="shared" si="48"/>
        <v>korte baan;100;schoolslag;vrouwen;oud</v>
      </c>
      <c r="C795" s="119" t="str">
        <f t="shared" si="49"/>
        <v>korte baan;100;schoolslag;vrouwen</v>
      </c>
      <c r="D795" s="119" t="str">
        <f t="shared" si="50"/>
        <v>korte baan;100;schoolslag;vrouwen0,0010474537037037</v>
      </c>
      <c r="E795" s="119" t="str">
        <f t="shared" si="51"/>
        <v>korte baan;100;schoolslag;vrouwen;oud0,0010474537037037</v>
      </c>
      <c r="F795" s="36" t="s">
        <v>502</v>
      </c>
      <c r="G795" s="57" t="s">
        <v>57</v>
      </c>
      <c r="H795" s="57">
        <v>100</v>
      </c>
      <c r="I795" s="36" t="s">
        <v>14</v>
      </c>
      <c r="J795" s="57" t="s">
        <v>451</v>
      </c>
      <c r="K795" s="57">
        <v>2004</v>
      </c>
      <c r="L795" s="114" t="s">
        <v>52</v>
      </c>
      <c r="M795" s="109">
        <v>1.0474537037037037E-3</v>
      </c>
      <c r="N795" s="43" t="s">
        <v>466</v>
      </c>
      <c r="O795" s="113">
        <v>44521</v>
      </c>
      <c r="P795" s="43" t="s">
        <v>476</v>
      </c>
      <c r="Q795" s="57" t="s">
        <v>53</v>
      </c>
    </row>
    <row r="796" spans="1:18" hidden="1" x14ac:dyDescent="0.55000000000000004">
      <c r="A796" s="117" t="e">
        <f>VLOOKUP(B796,verwijzingen!$A$5:$B$152,2,FALSE)&amp;L796</f>
        <v>#N/A</v>
      </c>
      <c r="B796" s="119" t="str">
        <f t="shared" si="48"/>
        <v>korte baan;200;wisselslag;vrouwen;oud</v>
      </c>
      <c r="C796" s="119" t="str">
        <f t="shared" si="49"/>
        <v>korte baan;200;wisselslag;vrouwen</v>
      </c>
      <c r="D796" s="119" t="str">
        <f t="shared" si="50"/>
        <v>korte baan;200;wisselslag;vrouwen0,00192465277777778</v>
      </c>
      <c r="E796" s="119" t="str">
        <f t="shared" si="51"/>
        <v>korte baan;200;wisselslag;vrouwen;oud0,00192465277777778</v>
      </c>
      <c r="F796" s="36" t="s">
        <v>502</v>
      </c>
      <c r="G796" s="57" t="s">
        <v>57</v>
      </c>
      <c r="H796" s="57">
        <v>200</v>
      </c>
      <c r="I796" s="36" t="s">
        <v>17</v>
      </c>
      <c r="J796" s="57" t="s">
        <v>451</v>
      </c>
      <c r="K796" s="57">
        <v>2004</v>
      </c>
      <c r="L796" s="114" t="s">
        <v>52</v>
      </c>
      <c r="M796" s="109">
        <v>1.9246527777777777E-3</v>
      </c>
      <c r="N796" s="43" t="s">
        <v>466</v>
      </c>
      <c r="O796" s="113">
        <v>44521</v>
      </c>
      <c r="P796" s="43" t="s">
        <v>476</v>
      </c>
      <c r="Q796" s="57" t="s">
        <v>53</v>
      </c>
    </row>
    <row r="797" spans="1:18" hidden="1" x14ac:dyDescent="0.55000000000000004">
      <c r="A797" s="117" t="e">
        <f>VLOOKUP(B797,verwijzingen!$A$5:$B$152,2,FALSE)&amp;L797</f>
        <v>#N/A</v>
      </c>
      <c r="B797" s="119" t="str">
        <f t="shared" si="48"/>
        <v>korte baan;200;wisselslag;mannen;oud</v>
      </c>
      <c r="C797" s="119" t="str">
        <f t="shared" si="49"/>
        <v>korte baan;200;wisselslag;mannen</v>
      </c>
      <c r="D797" s="119" t="str">
        <f t="shared" si="50"/>
        <v>korte baan;200;wisselslag;mannen0,00170763888888889</v>
      </c>
      <c r="E797" s="119" t="str">
        <f t="shared" si="51"/>
        <v>korte baan;200;wisselslag;mannen;oud0,00170763888888889</v>
      </c>
      <c r="F797" s="36" t="s">
        <v>502</v>
      </c>
      <c r="G797" s="57" t="s">
        <v>57</v>
      </c>
      <c r="H797" s="57">
        <v>200</v>
      </c>
      <c r="I797" s="36" t="s">
        <v>17</v>
      </c>
      <c r="J797" s="57" t="s">
        <v>450</v>
      </c>
      <c r="K797" s="57">
        <v>2003</v>
      </c>
      <c r="L797" s="114" t="s">
        <v>251</v>
      </c>
      <c r="M797" s="109">
        <v>1.707638888888889E-3</v>
      </c>
      <c r="N797" s="43" t="s">
        <v>20</v>
      </c>
      <c r="O797" s="113">
        <v>44521</v>
      </c>
      <c r="P797" s="43" t="s">
        <v>476</v>
      </c>
      <c r="Q797" s="57" t="s">
        <v>53</v>
      </c>
    </row>
    <row r="798" spans="1:18" hidden="1" x14ac:dyDescent="0.55000000000000004">
      <c r="A798" s="117" t="e">
        <f>VLOOKUP(B798,verwijzingen!$A$5:$B$152,2,FALSE)&amp;L798</f>
        <v>#N/A</v>
      </c>
      <c r="B798" s="119" t="str">
        <f t="shared" si="48"/>
        <v>korte baan;200;wisselslag;vrouwen;oud</v>
      </c>
      <c r="C798" s="119" t="str">
        <f t="shared" si="49"/>
        <v>korte baan;200;wisselslag;vrouwen</v>
      </c>
      <c r="D798" s="119" t="str">
        <f t="shared" si="50"/>
        <v>korte baan;200;wisselslag;vrouwen0,00197962962962963</v>
      </c>
      <c r="E798" s="119" t="str">
        <f t="shared" si="51"/>
        <v>korte baan;200;wisselslag;vrouwen;oud0,00197962962962963</v>
      </c>
      <c r="F798" s="36" t="s">
        <v>502</v>
      </c>
      <c r="G798" s="57" t="s">
        <v>57</v>
      </c>
      <c r="H798" s="57">
        <v>200</v>
      </c>
      <c r="I798" s="36" t="s">
        <v>17</v>
      </c>
      <c r="J798" s="57" t="s">
        <v>451</v>
      </c>
      <c r="K798" s="57">
        <v>2002</v>
      </c>
      <c r="L798" s="114" t="s">
        <v>251</v>
      </c>
      <c r="M798" s="109">
        <v>1.9796296296296294E-3</v>
      </c>
      <c r="N798" s="43" t="s">
        <v>24</v>
      </c>
      <c r="O798" s="113">
        <v>44521</v>
      </c>
      <c r="P798" s="43" t="s">
        <v>476</v>
      </c>
      <c r="Q798" s="57" t="s">
        <v>53</v>
      </c>
    </row>
    <row r="799" spans="1:18" x14ac:dyDescent="0.55000000000000004">
      <c r="A799" s="117" t="str">
        <f>VLOOKUP(B799,verwijzingen!$A$5:$B$152,2,FALSE)&amp;L799</f>
        <v>kbhvr4x50&gt;= 18 jaar</v>
      </c>
      <c r="B799" s="119" t="str">
        <f t="shared" si="48"/>
        <v>korte baan;4x50;vrije slag;mannen;record</v>
      </c>
      <c r="C799" s="119" t="str">
        <f t="shared" si="49"/>
        <v>korte baan;4x50;vrije slag;mannen</v>
      </c>
      <c r="D799" s="119" t="str">
        <f t="shared" si="50"/>
        <v>korte baan;4x50;vrije slag;mannen0,00122858796296296</v>
      </c>
      <c r="E799" s="119" t="str">
        <f t="shared" si="51"/>
        <v>korte baan;4x50;vrije slag;mannen;record0,00122858796296296</v>
      </c>
      <c r="F799" s="36" t="s">
        <v>502</v>
      </c>
      <c r="G799" s="57" t="s">
        <v>57</v>
      </c>
      <c r="H799" s="57" t="s">
        <v>350</v>
      </c>
      <c r="I799" s="36" t="s">
        <v>12</v>
      </c>
      <c r="J799" s="57" t="s">
        <v>450</v>
      </c>
      <c r="K799" s="57">
        <v>2000</v>
      </c>
      <c r="L799" s="114" t="s">
        <v>251</v>
      </c>
      <c r="M799" s="109">
        <v>1.2285879629629628E-3</v>
      </c>
      <c r="N799" s="43" t="s">
        <v>352</v>
      </c>
      <c r="O799" s="113">
        <v>44521</v>
      </c>
      <c r="P799" s="43" t="s">
        <v>476</v>
      </c>
      <c r="Q799" s="57" t="s">
        <v>38</v>
      </c>
    </row>
    <row r="800" spans="1:18" x14ac:dyDescent="0.55000000000000004">
      <c r="A800" s="117" t="str">
        <f>VLOOKUP(B800,verwijzingen!$A$5:$B$152,2,FALSE)&amp;L800</f>
        <v>kbvwi4x100&gt;= 18 jaar</v>
      </c>
      <c r="B800" s="119" t="str">
        <f t="shared" si="48"/>
        <v>korte baan;4x100;wisselslag;vrouwen;record</v>
      </c>
      <c r="C800" s="119" t="str">
        <f t="shared" si="49"/>
        <v>korte baan;4x100;wisselslag;vrouwen</v>
      </c>
      <c r="D800" s="119" t="str">
        <f t="shared" si="50"/>
        <v>korte baan;4x100;wisselslag;vrouwen0,00342928240740741</v>
      </c>
      <c r="E800" s="119" t="str">
        <f t="shared" si="51"/>
        <v>korte baan;4x100;wisselslag;vrouwen;record0,00342928240740741</v>
      </c>
      <c r="F800" s="36" t="s">
        <v>502</v>
      </c>
      <c r="G800" s="57" t="s">
        <v>57</v>
      </c>
      <c r="H800" s="57" t="s">
        <v>351</v>
      </c>
      <c r="I800" s="36" t="s">
        <v>17</v>
      </c>
      <c r="J800" s="57" t="s">
        <v>451</v>
      </c>
      <c r="K800" s="57">
        <v>2000</v>
      </c>
      <c r="L800" s="114" t="s">
        <v>251</v>
      </c>
      <c r="M800" s="109">
        <v>3.4292824074074074E-3</v>
      </c>
      <c r="N800" s="43" t="s">
        <v>491</v>
      </c>
      <c r="O800" s="113">
        <v>44521</v>
      </c>
      <c r="P800" s="43" t="s">
        <v>476</v>
      </c>
      <c r="Q800" s="57" t="s">
        <v>38</v>
      </c>
    </row>
    <row r="801" spans="1:18" x14ac:dyDescent="0.55000000000000004">
      <c r="A801" s="117" t="str">
        <f>VLOOKUP(B801,verwijzingen!$A$5:$B$152,2,FALSE)&amp;L801</f>
        <v>kbdvr507 jaar</v>
      </c>
      <c r="B801" s="119" t="str">
        <f t="shared" si="48"/>
        <v>korte baan;50;vrije slag;vrouwen;record</v>
      </c>
      <c r="C801" s="119" t="str">
        <f t="shared" si="49"/>
        <v>korte baan;50;vrije slag;vrouwen</v>
      </c>
      <c r="D801" s="119" t="str">
        <f t="shared" si="50"/>
        <v>korte baan;50;vrije slag;vrouwen0,000919907407407407</v>
      </c>
      <c r="E801" s="119" t="str">
        <f t="shared" si="51"/>
        <v>korte baan;50;vrije slag;vrouwen;record0,000919907407407407</v>
      </c>
      <c r="F801" s="36" t="s">
        <v>502</v>
      </c>
      <c r="G801" s="57" t="s">
        <v>57</v>
      </c>
      <c r="H801" s="57">
        <v>50</v>
      </c>
      <c r="I801" s="36" t="s">
        <v>12</v>
      </c>
      <c r="J801" s="57" t="s">
        <v>451</v>
      </c>
      <c r="K801" s="57">
        <v>2014</v>
      </c>
      <c r="L801" s="114" t="s">
        <v>42</v>
      </c>
      <c r="M801" s="109">
        <v>9.1990740740740737E-4</v>
      </c>
      <c r="N801" s="43" t="s">
        <v>477</v>
      </c>
      <c r="O801" s="113">
        <v>44528</v>
      </c>
      <c r="P801" s="43" t="s">
        <v>37</v>
      </c>
      <c r="Q801" s="57" t="s">
        <v>38</v>
      </c>
    </row>
    <row r="802" spans="1:18" x14ac:dyDescent="0.55000000000000004">
      <c r="A802" s="117" t="str">
        <f>VLOOKUP(B802,verwijzingen!$A$5:$B$152,2,FALSE)&amp;L802</f>
        <v>kbdru1008 jaar</v>
      </c>
      <c r="B802" s="119" t="str">
        <f t="shared" si="48"/>
        <v>korte baan;100;rugslag;vrouwen;record</v>
      </c>
      <c r="C802" s="119" t="str">
        <f t="shared" si="49"/>
        <v>korte baan;100;rugslag;vrouwen</v>
      </c>
      <c r="D802" s="119" t="str">
        <f t="shared" si="50"/>
        <v>korte baan;100;rugslag;vrouwen0,00134907407407407</v>
      </c>
      <c r="E802" s="119" t="str">
        <f t="shared" si="51"/>
        <v>korte baan;100;rugslag;vrouwen;record0,00134907407407407</v>
      </c>
      <c r="F802" s="36" t="s">
        <v>502</v>
      </c>
      <c r="G802" s="57" t="s">
        <v>57</v>
      </c>
      <c r="H802" s="57">
        <v>100</v>
      </c>
      <c r="I802" s="36" t="s">
        <v>13</v>
      </c>
      <c r="J802" s="57" t="s">
        <v>451</v>
      </c>
      <c r="K802" s="57">
        <v>2013</v>
      </c>
      <c r="L802" s="114" t="s">
        <v>43</v>
      </c>
      <c r="M802" s="109">
        <v>1.3490740740740739E-3</v>
      </c>
      <c r="N802" s="43" t="s">
        <v>503</v>
      </c>
      <c r="O802" s="113">
        <v>44528</v>
      </c>
      <c r="P802" s="43" t="s">
        <v>37</v>
      </c>
      <c r="Q802" s="57" t="s">
        <v>38</v>
      </c>
    </row>
    <row r="803" spans="1:18" hidden="1" x14ac:dyDescent="0.55000000000000004">
      <c r="A803" s="117" t="e">
        <f>VLOOKUP(B803,verwijzingen!$A$5:$B$152,2,FALSE)&amp;L803</f>
        <v>#N/A</v>
      </c>
      <c r="B803" s="119" t="str">
        <f t="shared" si="48"/>
        <v>korte baan;100;vrije slag;vrouwen;oud</v>
      </c>
      <c r="C803" s="119" t="str">
        <f t="shared" si="49"/>
        <v>korte baan;100;vrije slag;vrouwen</v>
      </c>
      <c r="D803" s="119" t="str">
        <f t="shared" si="50"/>
        <v>korte baan;100;vrije slag;vrouwen0,00100798611111111</v>
      </c>
      <c r="E803" s="119" t="str">
        <f t="shared" si="51"/>
        <v>korte baan;100;vrije slag;vrouwen;oud0,00100798611111111</v>
      </c>
      <c r="F803" s="36" t="s">
        <v>502</v>
      </c>
      <c r="G803" s="57" t="s">
        <v>57</v>
      </c>
      <c r="H803" s="57">
        <v>100</v>
      </c>
      <c r="I803" s="36" t="s">
        <v>12</v>
      </c>
      <c r="J803" s="57" t="s">
        <v>451</v>
      </c>
      <c r="K803" s="57">
        <v>2011</v>
      </c>
      <c r="L803" s="114" t="s">
        <v>45</v>
      </c>
      <c r="M803" s="109">
        <v>1.0079861111111112E-3</v>
      </c>
      <c r="N803" s="43" t="s">
        <v>468</v>
      </c>
      <c r="O803" s="113">
        <v>44528</v>
      </c>
      <c r="P803" s="43" t="s">
        <v>37</v>
      </c>
      <c r="Q803" s="57" t="s">
        <v>53</v>
      </c>
    </row>
    <row r="804" spans="1:18" hidden="1" x14ac:dyDescent="0.55000000000000004">
      <c r="A804" s="117" t="e">
        <f>VLOOKUP(B804,verwijzingen!$A$5:$B$152,2,FALSE)&amp;L804</f>
        <v>#N/A</v>
      </c>
      <c r="B804" s="119" t="str">
        <f t="shared" si="48"/>
        <v>korte baan;50;vlinderslag;vrouwen;oud</v>
      </c>
      <c r="C804" s="119" t="str">
        <f t="shared" si="49"/>
        <v>korte baan;50;vlinderslag;vrouwen</v>
      </c>
      <c r="D804" s="119" t="str">
        <f t="shared" si="50"/>
        <v>korte baan;50;vlinderslag;vrouwen0,000509722222222222</v>
      </c>
      <c r="E804" s="119" t="str">
        <f t="shared" si="51"/>
        <v>korte baan;50;vlinderslag;vrouwen;oud0,000509722222222222</v>
      </c>
      <c r="F804" s="36" t="s">
        <v>502</v>
      </c>
      <c r="G804" s="57" t="s">
        <v>57</v>
      </c>
      <c r="H804" s="57">
        <v>50</v>
      </c>
      <c r="I804" s="36" t="s">
        <v>15</v>
      </c>
      <c r="J804" s="57" t="s">
        <v>451</v>
      </c>
      <c r="K804" s="57">
        <v>2011</v>
      </c>
      <c r="L804" s="114" t="s">
        <v>45</v>
      </c>
      <c r="M804" s="109">
        <v>5.0972222222222228E-4</v>
      </c>
      <c r="N804" s="43" t="s">
        <v>468</v>
      </c>
      <c r="O804" s="113">
        <v>44528</v>
      </c>
      <c r="P804" s="43" t="s">
        <v>37</v>
      </c>
      <c r="Q804" s="57" t="s">
        <v>53</v>
      </c>
    </row>
    <row r="805" spans="1:18" x14ac:dyDescent="0.55000000000000004">
      <c r="A805" s="117" t="str">
        <f>VLOOKUP(B805,verwijzingen!$A$5:$B$152,2,FALSE)&amp;L805</f>
        <v>kbdwi10010 jaar</v>
      </c>
      <c r="B805" s="119" t="str">
        <f t="shared" si="48"/>
        <v>korte baan;100;wisselslag;vrouwen;record</v>
      </c>
      <c r="C805" s="119" t="str">
        <f t="shared" si="49"/>
        <v>korte baan;100;wisselslag;vrouwen</v>
      </c>
      <c r="D805" s="119" t="str">
        <f t="shared" si="50"/>
        <v>korte baan;100;wisselslag;vrouwen0,00110798611111111</v>
      </c>
      <c r="E805" s="119" t="str">
        <f t="shared" si="51"/>
        <v>korte baan;100;wisselslag;vrouwen;record0,00110798611111111</v>
      </c>
      <c r="F805" s="36" t="s">
        <v>502</v>
      </c>
      <c r="G805" s="57" t="s">
        <v>57</v>
      </c>
      <c r="H805" s="57">
        <v>100</v>
      </c>
      <c r="I805" s="36" t="s">
        <v>17</v>
      </c>
      <c r="J805" s="57" t="s">
        <v>451</v>
      </c>
      <c r="K805" s="57">
        <v>2011</v>
      </c>
      <c r="L805" s="114" t="s">
        <v>45</v>
      </c>
      <c r="M805" s="109">
        <v>1.107986111111111E-3</v>
      </c>
      <c r="N805" s="43" t="s">
        <v>468</v>
      </c>
      <c r="O805" s="113">
        <v>44528</v>
      </c>
      <c r="P805" s="43" t="s">
        <v>37</v>
      </c>
      <c r="Q805" s="57" t="s">
        <v>38</v>
      </c>
    </row>
    <row r="806" spans="1:18" x14ac:dyDescent="0.55000000000000004">
      <c r="A806" s="117" t="str">
        <f>VLOOKUP(B806,verwijzingen!$A$5:$B$152,2,FALSE)&amp;L806</f>
        <v>kbhvr5010 jaar</v>
      </c>
      <c r="B806" s="119" t="str">
        <f t="shared" si="48"/>
        <v>korte baan;50;vrije slag;mannen;record</v>
      </c>
      <c r="C806" s="119" t="str">
        <f t="shared" si="49"/>
        <v>korte baan;50;vrije slag;mannen</v>
      </c>
      <c r="D806" s="119" t="str">
        <f t="shared" si="50"/>
        <v>korte baan;50;vrije slag;mannen0,000487152777777778</v>
      </c>
      <c r="E806" s="119" t="str">
        <f t="shared" si="51"/>
        <v>korte baan;50;vrije slag;mannen;record0,000487152777777778</v>
      </c>
      <c r="F806" s="36" t="s">
        <v>502</v>
      </c>
      <c r="G806" s="57" t="s">
        <v>57</v>
      </c>
      <c r="H806" s="57">
        <v>50</v>
      </c>
      <c r="I806" s="36" t="s">
        <v>12</v>
      </c>
      <c r="J806" s="57" t="s">
        <v>450</v>
      </c>
      <c r="K806" s="57">
        <v>2011</v>
      </c>
      <c r="L806" s="114" t="s">
        <v>45</v>
      </c>
      <c r="M806" s="109">
        <v>4.8715277777777776E-4</v>
      </c>
      <c r="N806" s="43" t="s">
        <v>478</v>
      </c>
      <c r="O806" s="113">
        <v>44528</v>
      </c>
      <c r="P806" s="43" t="s">
        <v>37</v>
      </c>
      <c r="Q806" s="57" t="s">
        <v>38</v>
      </c>
    </row>
    <row r="807" spans="1:18" x14ac:dyDescent="0.55000000000000004">
      <c r="A807" s="117" t="str">
        <f>VLOOKUP(B807,verwijzingen!$A$5:$B$152,2,FALSE)&amp;L807</f>
        <v>kbhru10010 jaar</v>
      </c>
      <c r="B807" s="119" t="str">
        <f t="shared" si="48"/>
        <v>korte baan;100;rugslag;mannen;record</v>
      </c>
      <c r="C807" s="119" t="str">
        <f t="shared" si="49"/>
        <v>korte baan;100;rugslag;mannen</v>
      </c>
      <c r="D807" s="119" t="str">
        <f t="shared" si="50"/>
        <v>korte baan;100;rugslag;mannen0,00128263888888889</v>
      </c>
      <c r="E807" s="119" t="str">
        <f t="shared" si="51"/>
        <v>korte baan;100;rugslag;mannen;record0,00128263888888889</v>
      </c>
      <c r="F807" s="36" t="s">
        <v>502</v>
      </c>
      <c r="G807" s="57" t="s">
        <v>57</v>
      </c>
      <c r="H807" s="57">
        <v>100</v>
      </c>
      <c r="I807" s="36" t="s">
        <v>13</v>
      </c>
      <c r="J807" s="57" t="s">
        <v>450</v>
      </c>
      <c r="K807" s="57">
        <v>2011</v>
      </c>
      <c r="L807" s="114" t="s">
        <v>45</v>
      </c>
      <c r="M807" s="109">
        <v>1.2826388888888889E-3</v>
      </c>
      <c r="N807" s="43" t="s">
        <v>478</v>
      </c>
      <c r="O807" s="113">
        <v>44528</v>
      </c>
      <c r="P807" s="43" t="s">
        <v>37</v>
      </c>
      <c r="Q807" s="57" t="s">
        <v>38</v>
      </c>
    </row>
    <row r="808" spans="1:18" x14ac:dyDescent="0.55000000000000004">
      <c r="A808" s="117" t="str">
        <f>VLOOKUP(B808,verwijzingen!$A$5:$B$152,2,FALSE)&amp;L808</f>
        <v>kbdvr5014 jaar</v>
      </c>
      <c r="B808" s="119" t="str">
        <f t="shared" si="48"/>
        <v>korte baan;50;vrije slag;vrouwen;record</v>
      </c>
      <c r="C808" s="119" t="str">
        <f t="shared" si="49"/>
        <v>korte baan;50;vrije slag;vrouwen</v>
      </c>
      <c r="D808" s="119" t="str">
        <f t="shared" si="50"/>
        <v>korte baan;50;vrije slag;vrouwen0,000348148148148148</v>
      </c>
      <c r="E808" s="119" t="str">
        <f t="shared" si="51"/>
        <v>korte baan;50;vrije slag;vrouwen;record0,000348148148148148</v>
      </c>
      <c r="F808" s="36" t="s">
        <v>502</v>
      </c>
      <c r="G808" s="57" t="s">
        <v>57</v>
      </c>
      <c r="H808" s="57">
        <v>50</v>
      </c>
      <c r="I808" s="36" t="s">
        <v>12</v>
      </c>
      <c r="J808" s="57" t="s">
        <v>451</v>
      </c>
      <c r="K808" s="57">
        <v>2007</v>
      </c>
      <c r="L808" s="114" t="s">
        <v>49</v>
      </c>
      <c r="M808" s="109">
        <v>3.4814814814814816E-4</v>
      </c>
      <c r="N808" s="43" t="s">
        <v>26</v>
      </c>
      <c r="O808" s="113">
        <v>44528</v>
      </c>
      <c r="P808" s="43" t="s">
        <v>505</v>
      </c>
      <c r="Q808" s="57" t="s">
        <v>38</v>
      </c>
    </row>
    <row r="809" spans="1:18" hidden="1" x14ac:dyDescent="0.55000000000000004">
      <c r="A809" s="117" t="e">
        <f>VLOOKUP(B809,verwijzingen!$A$5:$B$152,2,FALSE)&amp;L809</f>
        <v>#N/A</v>
      </c>
      <c r="B809" s="119" t="str">
        <f t="shared" si="48"/>
        <v>korte baan;200;rugslag;vrouwen;oud</v>
      </c>
      <c r="C809" s="119" t="str">
        <f t="shared" si="49"/>
        <v>korte baan;200;rugslag;vrouwen</v>
      </c>
      <c r="D809" s="119" t="str">
        <f t="shared" si="50"/>
        <v>korte baan;200;rugslag;vrouwen0,00175625</v>
      </c>
      <c r="E809" s="119" t="str">
        <f t="shared" si="51"/>
        <v>korte baan;200;rugslag;vrouwen;oud0,00175625</v>
      </c>
      <c r="F809" s="36" t="s">
        <v>502</v>
      </c>
      <c r="G809" s="57" t="s">
        <v>57</v>
      </c>
      <c r="H809" s="57">
        <v>200</v>
      </c>
      <c r="I809" s="36" t="s">
        <v>13</v>
      </c>
      <c r="J809" s="57" t="s">
        <v>451</v>
      </c>
      <c r="K809" s="57">
        <v>2007</v>
      </c>
      <c r="L809" s="114" t="s">
        <v>49</v>
      </c>
      <c r="M809" s="109">
        <v>1.75625E-3</v>
      </c>
      <c r="N809" s="43" t="s">
        <v>26</v>
      </c>
      <c r="O809" s="113">
        <v>44528</v>
      </c>
      <c r="P809" s="43" t="s">
        <v>505</v>
      </c>
      <c r="Q809" s="57" t="s">
        <v>53</v>
      </c>
      <c r="R809" s="36">
        <v>19</v>
      </c>
    </row>
    <row r="810" spans="1:18" x14ac:dyDescent="0.55000000000000004">
      <c r="A810" s="117" t="str">
        <f>VLOOKUP(B810,verwijzingen!$A$5:$B$152,2,FALSE)&amp;L810</f>
        <v>kbdwi20014 jaar</v>
      </c>
      <c r="B810" s="119" t="str">
        <f t="shared" si="48"/>
        <v>korte baan;200;wisselslag;vrouwen;record</v>
      </c>
      <c r="C810" s="119" t="str">
        <f t="shared" si="49"/>
        <v>korte baan;200;wisselslag;vrouwen</v>
      </c>
      <c r="D810" s="119" t="str">
        <f t="shared" si="50"/>
        <v>korte baan;200;wisselslag;vrouwen0,00178460648148148</v>
      </c>
      <c r="E810" s="119" t="str">
        <f t="shared" si="51"/>
        <v>korte baan;200;wisselslag;vrouwen;record0,00178460648148148</v>
      </c>
      <c r="F810" s="36" t="s">
        <v>502</v>
      </c>
      <c r="G810" s="57" t="s">
        <v>57</v>
      </c>
      <c r="H810" s="57">
        <v>200</v>
      </c>
      <c r="I810" s="36" t="s">
        <v>17</v>
      </c>
      <c r="J810" s="57" t="s">
        <v>451</v>
      </c>
      <c r="K810" s="57">
        <v>2007</v>
      </c>
      <c r="L810" s="114" t="s">
        <v>49</v>
      </c>
      <c r="M810" s="109">
        <v>1.7846064814814816E-3</v>
      </c>
      <c r="N810" s="43" t="s">
        <v>26</v>
      </c>
      <c r="O810" s="113">
        <v>44528</v>
      </c>
      <c r="P810" s="43" t="s">
        <v>505</v>
      </c>
      <c r="Q810" s="57" t="s">
        <v>38</v>
      </c>
    </row>
    <row r="811" spans="1:18" hidden="1" x14ac:dyDescent="0.55000000000000004">
      <c r="A811" s="117" t="e">
        <f>VLOOKUP(B811,verwijzingen!$A$5:$B$152,2,FALSE)&amp;L811</f>
        <v>#N/A</v>
      </c>
      <c r="B811" s="119" t="str">
        <f t="shared" si="48"/>
        <v>korte baan;100;wisselslag;vrouwen;oud</v>
      </c>
      <c r="C811" s="119" t="str">
        <f t="shared" si="49"/>
        <v>korte baan;100;wisselslag;vrouwen</v>
      </c>
      <c r="D811" s="119" t="str">
        <f t="shared" si="50"/>
        <v>korte baan;100;wisselslag;vrouwen0,0010275462962963</v>
      </c>
      <c r="E811" s="119" t="str">
        <f t="shared" si="51"/>
        <v>korte baan;100;wisselslag;vrouwen;oud0,0010275462962963</v>
      </c>
      <c r="F811" s="36" t="s">
        <v>502</v>
      </c>
      <c r="G811" s="57" t="s">
        <v>57</v>
      </c>
      <c r="H811" s="57">
        <v>100</v>
      </c>
      <c r="I811" s="36" t="s">
        <v>17</v>
      </c>
      <c r="J811" s="57" t="s">
        <v>451</v>
      </c>
      <c r="K811" s="57">
        <v>2006</v>
      </c>
      <c r="L811" s="114" t="s">
        <v>50</v>
      </c>
      <c r="M811" s="109">
        <v>1.0275462962962964E-3</v>
      </c>
      <c r="N811" s="43" t="s">
        <v>470</v>
      </c>
      <c r="O811" s="113">
        <v>44528</v>
      </c>
      <c r="P811" s="43" t="s">
        <v>505</v>
      </c>
      <c r="Q811" s="57" t="s">
        <v>53</v>
      </c>
    </row>
    <row r="812" spans="1:18" hidden="1" x14ac:dyDescent="0.55000000000000004">
      <c r="A812" s="117" t="e">
        <f>VLOOKUP(B812,verwijzingen!$A$5:$B$152,2,FALSE)&amp;L812</f>
        <v>#N/A</v>
      </c>
      <c r="B812" s="119" t="str">
        <f t="shared" si="48"/>
        <v>korte baan;200;rugslag;vrouwen;oud</v>
      </c>
      <c r="C812" s="119" t="str">
        <f t="shared" si="49"/>
        <v>korte baan;200;rugslag;vrouwen</v>
      </c>
      <c r="D812" s="119" t="str">
        <f t="shared" si="50"/>
        <v>korte baan;200;rugslag;vrouwen0,00188425925925926</v>
      </c>
      <c r="E812" s="119" t="str">
        <f t="shared" si="51"/>
        <v>korte baan;200;rugslag;vrouwen;oud0,00188425925925926</v>
      </c>
      <c r="F812" s="36" t="s">
        <v>502</v>
      </c>
      <c r="G812" s="57" t="s">
        <v>57</v>
      </c>
      <c r="H812" s="57">
        <v>200</v>
      </c>
      <c r="I812" s="36" t="s">
        <v>13</v>
      </c>
      <c r="J812" s="57" t="s">
        <v>451</v>
      </c>
      <c r="K812" s="57">
        <v>2005</v>
      </c>
      <c r="L812" s="114" t="s">
        <v>51</v>
      </c>
      <c r="M812" s="109">
        <v>1.8842592592592594E-3</v>
      </c>
      <c r="N812" s="43" t="s">
        <v>465</v>
      </c>
      <c r="O812" s="113">
        <v>44528</v>
      </c>
      <c r="P812" s="43" t="s">
        <v>505</v>
      </c>
      <c r="Q812" s="57" t="s">
        <v>53</v>
      </c>
    </row>
    <row r="813" spans="1:18" hidden="1" x14ac:dyDescent="0.55000000000000004">
      <c r="A813" s="117" t="e">
        <f>VLOOKUP(B813,verwijzingen!$A$5:$B$152,2,FALSE)&amp;L813</f>
        <v>#N/A</v>
      </c>
      <c r="B813" s="119" t="str">
        <f t="shared" si="48"/>
        <v>korte baan;50;schoolslag;vrouwen;oud</v>
      </c>
      <c r="C813" s="119" t="str">
        <f t="shared" si="49"/>
        <v>korte baan;50;schoolslag;vrouwen</v>
      </c>
      <c r="D813" s="119" t="str">
        <f t="shared" si="50"/>
        <v>korte baan;50;schoolslag;vrouwen0,000455902777777778</v>
      </c>
      <c r="E813" s="119" t="str">
        <f t="shared" si="51"/>
        <v>korte baan;50;schoolslag;vrouwen;oud0,000455902777777778</v>
      </c>
      <c r="F813" s="36" t="s">
        <v>502</v>
      </c>
      <c r="G813" s="57" t="s">
        <v>57</v>
      </c>
      <c r="H813" s="57">
        <v>50</v>
      </c>
      <c r="I813" s="36" t="s">
        <v>14</v>
      </c>
      <c r="J813" s="57" t="s">
        <v>451</v>
      </c>
      <c r="K813" s="57">
        <v>2005</v>
      </c>
      <c r="L813" s="114" t="s">
        <v>51</v>
      </c>
      <c r="M813" s="109">
        <v>4.5590277777777773E-4</v>
      </c>
      <c r="N813" s="43" t="s">
        <v>465</v>
      </c>
      <c r="O813" s="113">
        <v>44528</v>
      </c>
      <c r="P813" s="43" t="s">
        <v>505</v>
      </c>
      <c r="Q813" s="57" t="s">
        <v>53</v>
      </c>
    </row>
    <row r="814" spans="1:18" x14ac:dyDescent="0.55000000000000004">
      <c r="A814" s="117" t="str">
        <f>VLOOKUP(B814,verwijzingen!$A$5:$B$152,2,FALSE)&amp;L814</f>
        <v>kbdru10014 jaar</v>
      </c>
      <c r="B814" s="119" t="str">
        <f t="shared" si="48"/>
        <v>korte baan;100;rugslag;vrouwen;record</v>
      </c>
      <c r="C814" s="119" t="str">
        <f t="shared" si="49"/>
        <v>korte baan;100;rugslag;vrouwen</v>
      </c>
      <c r="D814" s="119" t="str">
        <f t="shared" si="50"/>
        <v>korte baan;100;rugslag;vrouwen0,000811574074074074</v>
      </c>
      <c r="E814" s="119" t="str">
        <f t="shared" si="51"/>
        <v>korte baan;100;rugslag;vrouwen;record0,000811574074074074</v>
      </c>
      <c r="F814" s="36" t="s">
        <v>502</v>
      </c>
      <c r="G814" s="57" t="s">
        <v>57</v>
      </c>
      <c r="H814" s="57">
        <v>100</v>
      </c>
      <c r="I814" s="36" t="s">
        <v>13</v>
      </c>
      <c r="J814" s="57" t="s">
        <v>451</v>
      </c>
      <c r="K814" s="57">
        <v>2007</v>
      </c>
      <c r="L814" s="114" t="s">
        <v>49</v>
      </c>
      <c r="M814" s="109">
        <v>8.1157407407407404E-4</v>
      </c>
      <c r="N814" s="43" t="s">
        <v>26</v>
      </c>
      <c r="O814" s="113">
        <v>44542</v>
      </c>
      <c r="P814" s="43" t="s">
        <v>452</v>
      </c>
      <c r="Q814" s="57" t="s">
        <v>38</v>
      </c>
    </row>
    <row r="815" spans="1:18" x14ac:dyDescent="0.55000000000000004">
      <c r="A815" s="117" t="str">
        <f>VLOOKUP(B815,verwijzingen!$A$5:$B$152,2,FALSE)&amp;L815</f>
        <v>kbdru20014 jaar</v>
      </c>
      <c r="B815" s="119" t="str">
        <f t="shared" si="48"/>
        <v>korte baan;200;rugslag;vrouwen;record</v>
      </c>
      <c r="C815" s="119" t="str">
        <f t="shared" si="49"/>
        <v>korte baan;200;rugslag;vrouwen</v>
      </c>
      <c r="D815" s="119" t="str">
        <f t="shared" si="50"/>
        <v>korte baan;200;rugslag;vrouwen0,00173449074074074</v>
      </c>
      <c r="E815" s="119" t="str">
        <f t="shared" si="51"/>
        <v>korte baan;200;rugslag;vrouwen;record0,00173449074074074</v>
      </c>
      <c r="F815" s="36" t="s">
        <v>502</v>
      </c>
      <c r="G815" s="57" t="s">
        <v>57</v>
      </c>
      <c r="H815" s="57">
        <v>200</v>
      </c>
      <c r="I815" s="36" t="s">
        <v>13</v>
      </c>
      <c r="J815" s="57" t="s">
        <v>451</v>
      </c>
      <c r="K815" s="57">
        <v>2007</v>
      </c>
      <c r="L815" s="114" t="s">
        <v>49</v>
      </c>
      <c r="M815" s="109">
        <v>1.7344907407407407E-3</v>
      </c>
      <c r="N815" s="43" t="s">
        <v>26</v>
      </c>
      <c r="O815" s="113">
        <v>44542</v>
      </c>
      <c r="P815" s="43" t="s">
        <v>452</v>
      </c>
      <c r="Q815" s="57" t="s">
        <v>38</v>
      </c>
    </row>
    <row r="816" spans="1:18" x14ac:dyDescent="0.55000000000000004">
      <c r="A816" s="117" t="str">
        <f>VLOOKUP(B816,verwijzingen!$A$5:$B$152,2,FALSE)&amp;L816</f>
        <v>kbdvl10014 jaar</v>
      </c>
      <c r="B816" s="119" t="str">
        <f t="shared" si="48"/>
        <v>korte baan;100;vlinderslag;vrouwen;record</v>
      </c>
      <c r="C816" s="119" t="str">
        <f t="shared" si="49"/>
        <v>korte baan;100;vlinderslag;vrouwen</v>
      </c>
      <c r="D816" s="119" t="str">
        <f t="shared" si="50"/>
        <v>korte baan;100;vlinderslag;vrouwen0,000803703703703704</v>
      </c>
      <c r="E816" s="119" t="str">
        <f t="shared" si="51"/>
        <v>korte baan;100;vlinderslag;vrouwen;record0,000803703703703704</v>
      </c>
      <c r="F816" s="36" t="s">
        <v>502</v>
      </c>
      <c r="G816" s="57" t="s">
        <v>57</v>
      </c>
      <c r="H816" s="57">
        <v>100</v>
      </c>
      <c r="I816" s="36" t="s">
        <v>15</v>
      </c>
      <c r="J816" s="57" t="s">
        <v>451</v>
      </c>
      <c r="K816" s="57">
        <v>2007</v>
      </c>
      <c r="L816" s="114" t="s">
        <v>49</v>
      </c>
      <c r="M816" s="109">
        <v>8.0370370370370372E-4</v>
      </c>
      <c r="N816" s="43" t="s">
        <v>26</v>
      </c>
      <c r="O816" s="113">
        <v>44542</v>
      </c>
      <c r="P816" s="43" t="s">
        <v>452</v>
      </c>
      <c r="Q816" s="57" t="s">
        <v>38</v>
      </c>
    </row>
    <row r="817" spans="1:17" x14ac:dyDescent="0.55000000000000004">
      <c r="A817" s="117" t="str">
        <f>VLOOKUP(B817,verwijzingen!$A$5:$B$152,2,FALSE)&amp;L817</f>
        <v>kbdwi40014 jaar</v>
      </c>
      <c r="B817" s="119" t="str">
        <f t="shared" si="48"/>
        <v>korte baan;400;wisselslag;vrouwen;record</v>
      </c>
      <c r="C817" s="119" t="str">
        <f t="shared" si="49"/>
        <v>korte baan;400;wisselslag;vrouwen</v>
      </c>
      <c r="D817" s="119" t="str">
        <f t="shared" si="50"/>
        <v>korte baan;400;wisselslag;vrouwen0,00378622685185185</v>
      </c>
      <c r="E817" s="119" t="str">
        <f t="shared" si="51"/>
        <v>korte baan;400;wisselslag;vrouwen;record0,00378622685185185</v>
      </c>
      <c r="F817" s="36" t="s">
        <v>502</v>
      </c>
      <c r="G817" s="57" t="s">
        <v>57</v>
      </c>
      <c r="H817" s="57">
        <v>400</v>
      </c>
      <c r="I817" s="36" t="s">
        <v>17</v>
      </c>
      <c r="J817" s="57" t="s">
        <v>451</v>
      </c>
      <c r="K817" s="57">
        <v>2007</v>
      </c>
      <c r="L817" s="114" t="s">
        <v>49</v>
      </c>
      <c r="M817" s="109">
        <v>3.7862268518518518E-3</v>
      </c>
      <c r="N817" s="43" t="s">
        <v>26</v>
      </c>
      <c r="O817" s="113">
        <v>44542</v>
      </c>
      <c r="P817" s="43" t="s">
        <v>452</v>
      </c>
      <c r="Q817" s="57" t="s">
        <v>38</v>
      </c>
    </row>
    <row r="818" spans="1:17" x14ac:dyDescent="0.55000000000000004">
      <c r="A818" s="117" t="str">
        <f>VLOOKUP(B818,verwijzingen!$A$5:$B$152,2,FALSE)&amp;L818</f>
        <v>kbdsc5014 jaar</v>
      </c>
      <c r="B818" s="119" t="str">
        <f t="shared" si="48"/>
        <v>korte baan;50;schoolslag;vrouwen;record</v>
      </c>
      <c r="C818" s="119" t="str">
        <f t="shared" si="49"/>
        <v>korte baan;50;schoolslag;vrouwen</v>
      </c>
      <c r="D818" s="119" t="str">
        <f t="shared" si="50"/>
        <v>korte baan;50;schoolslag;vrouwen0,000433796296296296</v>
      </c>
      <c r="E818" s="119" t="str">
        <f t="shared" si="51"/>
        <v>korte baan;50;schoolslag;vrouwen;record0,000433796296296296</v>
      </c>
      <c r="F818" s="36" t="s">
        <v>502</v>
      </c>
      <c r="G818" s="57" t="s">
        <v>57</v>
      </c>
      <c r="H818" s="57">
        <v>50</v>
      </c>
      <c r="I818" s="36" t="s">
        <v>14</v>
      </c>
      <c r="J818" s="57" t="s">
        <v>451</v>
      </c>
      <c r="K818" s="57">
        <v>2007</v>
      </c>
      <c r="L818" s="114" t="s">
        <v>49</v>
      </c>
      <c r="M818" s="109">
        <v>4.3379629629629627E-4</v>
      </c>
      <c r="N818" s="43" t="s">
        <v>464</v>
      </c>
      <c r="O818" s="113">
        <v>44542</v>
      </c>
      <c r="P818" s="43" t="s">
        <v>452</v>
      </c>
      <c r="Q818" s="57" t="s">
        <v>38</v>
      </c>
    </row>
    <row r="819" spans="1:17" x14ac:dyDescent="0.55000000000000004">
      <c r="A819" s="117" t="str">
        <f>VLOOKUP(B819,verwijzingen!$A$5:$B$152,2,FALSE)&amp;L819</f>
        <v>kbdsc10014 jaar</v>
      </c>
      <c r="B819" s="119" t="str">
        <f t="shared" si="48"/>
        <v>korte baan;100;schoolslag;vrouwen;record</v>
      </c>
      <c r="C819" s="119" t="str">
        <f t="shared" si="49"/>
        <v>korte baan;100;schoolslag;vrouwen</v>
      </c>
      <c r="D819" s="119" t="str">
        <f t="shared" si="50"/>
        <v>korte baan;100;schoolslag;vrouwen0,000922453703703704</v>
      </c>
      <c r="E819" s="119" t="str">
        <f t="shared" si="51"/>
        <v>korte baan;100;schoolslag;vrouwen;record0,000922453703703704</v>
      </c>
      <c r="F819" s="36" t="s">
        <v>502</v>
      </c>
      <c r="G819" s="57" t="s">
        <v>57</v>
      </c>
      <c r="H819" s="57">
        <v>100</v>
      </c>
      <c r="I819" s="36" t="s">
        <v>14</v>
      </c>
      <c r="J819" s="57" t="s">
        <v>451</v>
      </c>
      <c r="K819" s="57">
        <v>2007</v>
      </c>
      <c r="L819" s="114" t="s">
        <v>49</v>
      </c>
      <c r="M819" s="109">
        <v>9.2245370370370365E-4</v>
      </c>
      <c r="N819" s="43" t="s">
        <v>464</v>
      </c>
      <c r="O819" s="113">
        <v>44542</v>
      </c>
      <c r="P819" s="43" t="s">
        <v>452</v>
      </c>
      <c r="Q819" s="57" t="s">
        <v>38</v>
      </c>
    </row>
    <row r="820" spans="1:17" x14ac:dyDescent="0.55000000000000004">
      <c r="A820" s="117" t="str">
        <f>VLOOKUP(B820,verwijzingen!$A$5:$B$152,2,FALSE)&amp;L820</f>
        <v>kbdsc20014 jaar</v>
      </c>
      <c r="B820" s="119" t="str">
        <f t="shared" si="48"/>
        <v>korte baan;200;schoolslag;vrouwen;record</v>
      </c>
      <c r="C820" s="119" t="str">
        <f t="shared" si="49"/>
        <v>korte baan;200;schoolslag;vrouwen</v>
      </c>
      <c r="D820" s="119" t="str">
        <f t="shared" si="50"/>
        <v>korte baan;200;schoolslag;vrouwen0,00200046296296296</v>
      </c>
      <c r="E820" s="119" t="str">
        <f t="shared" si="51"/>
        <v>korte baan;200;schoolslag;vrouwen;record0,00200046296296296</v>
      </c>
      <c r="F820" s="36" t="s">
        <v>502</v>
      </c>
      <c r="G820" s="57" t="s">
        <v>57</v>
      </c>
      <c r="H820" s="57">
        <v>200</v>
      </c>
      <c r="I820" s="36" t="s">
        <v>14</v>
      </c>
      <c r="J820" s="57" t="s">
        <v>451</v>
      </c>
      <c r="K820" s="57">
        <v>2007</v>
      </c>
      <c r="L820" s="114" t="s">
        <v>49</v>
      </c>
      <c r="M820" s="109">
        <v>2.000462962962963E-3</v>
      </c>
      <c r="N820" s="43" t="s">
        <v>464</v>
      </c>
      <c r="O820" s="113">
        <v>44542</v>
      </c>
      <c r="P820" s="43" t="s">
        <v>452</v>
      </c>
      <c r="Q820" s="57" t="s">
        <v>38</v>
      </c>
    </row>
    <row r="821" spans="1:17" hidden="1" x14ac:dyDescent="0.55000000000000004">
      <c r="A821" s="117" t="e">
        <f>VLOOKUP(B821,verwijzingen!$A$5:$B$152,2,FALSE)&amp;L821</f>
        <v>#N/A</v>
      </c>
      <c r="B821" s="119" t="str">
        <f t="shared" si="48"/>
        <v>korte baan;50;vrije slag;vrouwen;oud</v>
      </c>
      <c r="C821" s="119" t="str">
        <f t="shared" si="49"/>
        <v>korte baan;50;vrije slag;vrouwen</v>
      </c>
      <c r="D821" s="119" t="str">
        <f t="shared" si="50"/>
        <v>korte baan;50;vrije slag;vrouwen0,000499768518518519</v>
      </c>
      <c r="E821" s="119" t="str">
        <f t="shared" si="51"/>
        <v>korte baan;50;vrije slag;vrouwen;oud0,000499768518518519</v>
      </c>
      <c r="F821" s="36" t="s">
        <v>502</v>
      </c>
      <c r="G821" s="57" t="s">
        <v>57</v>
      </c>
      <c r="H821" s="57">
        <v>50</v>
      </c>
      <c r="I821" s="36" t="s">
        <v>12</v>
      </c>
      <c r="J821" s="57" t="s">
        <v>451</v>
      </c>
      <c r="K821" s="57">
        <v>2011</v>
      </c>
      <c r="L821" s="114" t="s">
        <v>46</v>
      </c>
      <c r="M821" s="109">
        <v>4.9976851851851853E-4</v>
      </c>
      <c r="N821" s="43" t="s">
        <v>468</v>
      </c>
      <c r="O821" s="113">
        <v>44605</v>
      </c>
      <c r="P821" s="43" t="s">
        <v>448</v>
      </c>
      <c r="Q821" s="57" t="s">
        <v>53</v>
      </c>
    </row>
    <row r="822" spans="1:17" hidden="1" x14ac:dyDescent="0.55000000000000004">
      <c r="A822" s="117" t="e">
        <f>VLOOKUP(B822,verwijzingen!$A$5:$B$152,2,FALSE)&amp;L822</f>
        <v>#N/A</v>
      </c>
      <c r="B822" s="119" t="str">
        <f t="shared" ref="B822:B885" si="52">+$G822&amp;";"&amp;$H822&amp;";"&amp;$I822&amp;";"&amp;$J822&amp;";"&amp;$Q822</f>
        <v>korte baan;100;vrije slag;vrouwen;oud</v>
      </c>
      <c r="C822" s="119" t="str">
        <f t="shared" ref="C822:C885" si="53">+$G822&amp;";"&amp;$H822&amp;";"&amp;$I822&amp;";"&amp;$J822</f>
        <v>korte baan;100;vrije slag;vrouwen</v>
      </c>
      <c r="D822" s="119" t="str">
        <f t="shared" si="50"/>
        <v>korte baan;100;vrije slag;vrouwen0,00108009259259259</v>
      </c>
      <c r="E822" s="119" t="str">
        <f t="shared" si="51"/>
        <v>korte baan;100;vrije slag;vrouwen;oud0,00108009259259259</v>
      </c>
      <c r="F822" s="36" t="s">
        <v>502</v>
      </c>
      <c r="G822" s="57" t="s">
        <v>57</v>
      </c>
      <c r="H822" s="57">
        <v>100</v>
      </c>
      <c r="I822" s="36" t="s">
        <v>12</v>
      </c>
      <c r="J822" s="57" t="s">
        <v>451</v>
      </c>
      <c r="K822" s="57">
        <v>2011</v>
      </c>
      <c r="L822" s="114" t="s">
        <v>46</v>
      </c>
      <c r="M822" s="109">
        <v>1.0800925925925928E-3</v>
      </c>
      <c r="N822" s="43" t="s">
        <v>468</v>
      </c>
      <c r="O822" s="113">
        <v>44605</v>
      </c>
      <c r="P822" s="43" t="s">
        <v>448</v>
      </c>
      <c r="Q822" s="57" t="s">
        <v>53</v>
      </c>
    </row>
    <row r="823" spans="1:17" hidden="1" x14ac:dyDescent="0.55000000000000004">
      <c r="A823" s="117" t="e">
        <f>VLOOKUP(B823,verwijzingen!$A$5:$B$152,2,FALSE)&amp;L823</f>
        <v>#N/A</v>
      </c>
      <c r="B823" s="119" t="str">
        <f t="shared" si="52"/>
        <v>korte baan;200;vrije slag;vrouwen;oud</v>
      </c>
      <c r="C823" s="119" t="str">
        <f t="shared" si="53"/>
        <v>korte baan;200;vrije slag;vrouwen</v>
      </c>
      <c r="D823" s="119" t="str">
        <f t="shared" si="50"/>
        <v>korte baan;200;vrije slag;vrouwen0,00228935185185185</v>
      </c>
      <c r="E823" s="119" t="str">
        <f t="shared" si="51"/>
        <v>korte baan;200;vrije slag;vrouwen;oud0,00228935185185185</v>
      </c>
      <c r="F823" s="36" t="s">
        <v>502</v>
      </c>
      <c r="G823" s="57" t="s">
        <v>57</v>
      </c>
      <c r="H823" s="57">
        <v>200</v>
      </c>
      <c r="I823" s="36" t="s">
        <v>12</v>
      </c>
      <c r="J823" s="57" t="s">
        <v>451</v>
      </c>
      <c r="K823" s="57">
        <v>2011</v>
      </c>
      <c r="L823" s="114" t="s">
        <v>46</v>
      </c>
      <c r="M823" s="109">
        <v>2.2893518518518519E-3</v>
      </c>
      <c r="N823" s="43" t="s">
        <v>468</v>
      </c>
      <c r="O823" s="113">
        <v>44605</v>
      </c>
      <c r="P823" s="43" t="s">
        <v>448</v>
      </c>
      <c r="Q823" s="57" t="s">
        <v>53</v>
      </c>
    </row>
    <row r="824" spans="1:17" hidden="1" x14ac:dyDescent="0.55000000000000004">
      <c r="A824" s="117" t="e">
        <f>VLOOKUP(B824,verwijzingen!$A$5:$B$152,2,FALSE)&amp;L824</f>
        <v>#N/A</v>
      </c>
      <c r="B824" s="119" t="str">
        <f t="shared" si="52"/>
        <v>korte baan;50;rugslag;vrouwen;oud</v>
      </c>
      <c r="C824" s="119" t="str">
        <f t="shared" si="53"/>
        <v>korte baan;50;rugslag;vrouwen</v>
      </c>
      <c r="D824" s="119" t="str">
        <f t="shared" si="50"/>
        <v>korte baan;50;rugslag;vrouwen0,000525231481481482</v>
      </c>
      <c r="E824" s="119" t="str">
        <f t="shared" si="51"/>
        <v>korte baan;50;rugslag;vrouwen;oud0,000525231481481482</v>
      </c>
      <c r="F824" s="36" t="s">
        <v>502</v>
      </c>
      <c r="G824" s="57" t="s">
        <v>57</v>
      </c>
      <c r="H824" s="57">
        <v>50</v>
      </c>
      <c r="I824" s="36" t="s">
        <v>13</v>
      </c>
      <c r="J824" s="57" t="s">
        <v>451</v>
      </c>
      <c r="K824" s="57">
        <v>2011</v>
      </c>
      <c r="L824" s="114" t="s">
        <v>46</v>
      </c>
      <c r="M824" s="109">
        <v>5.2523148148148156E-4</v>
      </c>
      <c r="N824" s="43" t="s">
        <v>468</v>
      </c>
      <c r="O824" s="113">
        <v>44605</v>
      </c>
      <c r="P824" s="43" t="s">
        <v>448</v>
      </c>
      <c r="Q824" s="57" t="s">
        <v>53</v>
      </c>
    </row>
    <row r="825" spans="1:17" hidden="1" x14ac:dyDescent="0.55000000000000004">
      <c r="A825" s="117" t="e">
        <f>VLOOKUP(B825,verwijzingen!$A$5:$B$152,2,FALSE)&amp;L825</f>
        <v>#N/A</v>
      </c>
      <c r="B825" s="119" t="str">
        <f t="shared" si="52"/>
        <v>korte baan;100;rugslag;vrouwen;oud</v>
      </c>
      <c r="C825" s="119" t="str">
        <f t="shared" si="53"/>
        <v>korte baan;100;rugslag;vrouwen</v>
      </c>
      <c r="D825" s="119" t="str">
        <f t="shared" si="50"/>
        <v>korte baan;100;rugslag;vrouwen0,00108935185185185</v>
      </c>
      <c r="E825" s="119" t="str">
        <f t="shared" si="51"/>
        <v>korte baan;100;rugslag;vrouwen;oud0,00108935185185185</v>
      </c>
      <c r="F825" s="36" t="s">
        <v>502</v>
      </c>
      <c r="G825" s="57" t="s">
        <v>57</v>
      </c>
      <c r="H825" s="57">
        <v>100</v>
      </c>
      <c r="I825" s="36" t="s">
        <v>13</v>
      </c>
      <c r="J825" s="57" t="s">
        <v>451</v>
      </c>
      <c r="K825" s="57">
        <v>2011</v>
      </c>
      <c r="L825" s="114" t="s">
        <v>46</v>
      </c>
      <c r="M825" s="109">
        <v>1.089351851851852E-3</v>
      </c>
      <c r="N825" s="43" t="s">
        <v>468</v>
      </c>
      <c r="O825" s="113">
        <v>44605</v>
      </c>
      <c r="P825" s="43" t="s">
        <v>448</v>
      </c>
      <c r="Q825" s="57" t="s">
        <v>53</v>
      </c>
    </row>
    <row r="826" spans="1:17" hidden="1" x14ac:dyDescent="0.55000000000000004">
      <c r="A826" s="117" t="e">
        <f>VLOOKUP(B826,verwijzingen!$A$5:$B$152,2,FALSE)&amp;L826</f>
        <v>#N/A</v>
      </c>
      <c r="B826" s="119" t="str">
        <f t="shared" si="52"/>
        <v>korte baan;50;schoolslag;vrouwen;oud</v>
      </c>
      <c r="C826" s="119" t="str">
        <f t="shared" si="53"/>
        <v>korte baan;50;schoolslag;vrouwen</v>
      </c>
      <c r="D826" s="119" t="str">
        <f t="shared" si="50"/>
        <v>korte baan;50;schoolslag;vrouwen0,000574537037037037</v>
      </c>
      <c r="E826" s="119" t="str">
        <f t="shared" si="51"/>
        <v>korte baan;50;schoolslag;vrouwen;oud0,000574537037037037</v>
      </c>
      <c r="F826" s="36" t="s">
        <v>502</v>
      </c>
      <c r="G826" s="57" t="s">
        <v>57</v>
      </c>
      <c r="H826" s="57">
        <v>50</v>
      </c>
      <c r="I826" s="36" t="s">
        <v>14</v>
      </c>
      <c r="J826" s="57" t="s">
        <v>451</v>
      </c>
      <c r="K826" s="57">
        <v>2011</v>
      </c>
      <c r="L826" s="114" t="s">
        <v>46</v>
      </c>
      <c r="M826" s="109">
        <v>5.7453703703703703E-4</v>
      </c>
      <c r="N826" s="43" t="s">
        <v>468</v>
      </c>
      <c r="O826" s="113">
        <v>44605</v>
      </c>
      <c r="P826" s="43" t="s">
        <v>448</v>
      </c>
      <c r="Q826" s="57" t="s">
        <v>53</v>
      </c>
    </row>
    <row r="827" spans="1:17" hidden="1" x14ac:dyDescent="0.55000000000000004">
      <c r="A827" s="117" t="e">
        <f>VLOOKUP(B827,verwijzingen!$A$5:$B$152,2,FALSE)&amp;L827</f>
        <v>#N/A</v>
      </c>
      <c r="B827" s="119" t="str">
        <f t="shared" si="52"/>
        <v>korte baan;100;schoolslag;vrouwen;oud</v>
      </c>
      <c r="C827" s="119" t="str">
        <f t="shared" si="53"/>
        <v>korte baan;100;schoolslag;vrouwen</v>
      </c>
      <c r="D827" s="119" t="str">
        <f t="shared" si="50"/>
        <v>korte baan;100;schoolslag;vrouwen0,00122060185185185</v>
      </c>
      <c r="E827" s="119" t="str">
        <f t="shared" si="51"/>
        <v>korte baan;100;schoolslag;vrouwen;oud0,00122060185185185</v>
      </c>
      <c r="F827" s="36" t="s">
        <v>502</v>
      </c>
      <c r="G827" s="57" t="s">
        <v>57</v>
      </c>
      <c r="H827" s="57">
        <v>100</v>
      </c>
      <c r="I827" s="36" t="s">
        <v>14</v>
      </c>
      <c r="J827" s="57" t="s">
        <v>451</v>
      </c>
      <c r="K827" s="57">
        <v>2011</v>
      </c>
      <c r="L827" s="114" t="s">
        <v>46</v>
      </c>
      <c r="M827" s="109">
        <v>1.2206018518518518E-3</v>
      </c>
      <c r="N827" s="43" t="s">
        <v>468</v>
      </c>
      <c r="O827" s="113">
        <v>44605</v>
      </c>
      <c r="P827" s="43" t="s">
        <v>448</v>
      </c>
      <c r="Q827" s="57" t="s">
        <v>53</v>
      </c>
    </row>
    <row r="828" spans="1:17" hidden="1" x14ac:dyDescent="0.55000000000000004">
      <c r="A828" s="117" t="e">
        <f>VLOOKUP(B828,verwijzingen!$A$5:$B$152,2,FALSE)&amp;L828</f>
        <v>#N/A</v>
      </c>
      <c r="B828" s="119" t="str">
        <f t="shared" si="52"/>
        <v>korte baan;50;vrije slag;vrouwen;oud</v>
      </c>
      <c r="C828" s="119" t="str">
        <f t="shared" si="53"/>
        <v>korte baan;50;vrije slag;vrouwen</v>
      </c>
      <c r="D828" s="119" t="str">
        <f t="shared" si="50"/>
        <v>korte baan;50;vrije slag;vrouwen0,00049525462962963</v>
      </c>
      <c r="E828" s="119" t="str">
        <f t="shared" si="51"/>
        <v>korte baan;50;vrije slag;vrouwen;oud0,00049525462962963</v>
      </c>
      <c r="F828" s="36" t="s">
        <v>502</v>
      </c>
      <c r="G828" s="57" t="s">
        <v>57</v>
      </c>
      <c r="H828" s="57">
        <v>50</v>
      </c>
      <c r="I828" s="36" t="s">
        <v>12</v>
      </c>
      <c r="J828" s="57" t="s">
        <v>451</v>
      </c>
      <c r="K828" s="57">
        <v>2013</v>
      </c>
      <c r="L828" s="114" t="s">
        <v>44</v>
      </c>
      <c r="M828" s="109">
        <v>4.9525462962962956E-4</v>
      </c>
      <c r="N828" s="43" t="s">
        <v>503</v>
      </c>
      <c r="O828" s="113">
        <v>44605</v>
      </c>
      <c r="P828" s="43" t="s">
        <v>448</v>
      </c>
      <c r="Q828" s="57" t="s">
        <v>53</v>
      </c>
    </row>
    <row r="829" spans="1:17" hidden="1" x14ac:dyDescent="0.55000000000000004">
      <c r="A829" s="117" t="e">
        <f>VLOOKUP(B829,verwijzingen!$A$5:$B$152,2,FALSE)&amp;L829</f>
        <v>#N/A</v>
      </c>
      <c r="B829" s="119" t="str">
        <f t="shared" si="52"/>
        <v>korte baan;25;schoolslag;vrouwen;oud</v>
      </c>
      <c r="C829" s="119" t="str">
        <f t="shared" si="53"/>
        <v>korte baan;25;schoolslag;vrouwen</v>
      </c>
      <c r="D829" s="119" t="str">
        <f t="shared" si="50"/>
        <v>korte baan;25;schoolslag;vrouwen0,000368171296296296</v>
      </c>
      <c r="E829" s="119" t="str">
        <f t="shared" si="51"/>
        <v>korte baan;25;schoolslag;vrouwen;oud0,000368171296296296</v>
      </c>
      <c r="F829" s="36" t="s">
        <v>502</v>
      </c>
      <c r="G829" s="57" t="s">
        <v>57</v>
      </c>
      <c r="H829" s="57">
        <v>25</v>
      </c>
      <c r="I829" s="36" t="s">
        <v>14</v>
      </c>
      <c r="J829" s="57" t="s">
        <v>451</v>
      </c>
      <c r="K829" s="57">
        <v>2014</v>
      </c>
      <c r="L829" s="114" t="s">
        <v>43</v>
      </c>
      <c r="M829" s="109">
        <v>3.6817129629629629E-4</v>
      </c>
      <c r="N829" s="43" t="s">
        <v>477</v>
      </c>
      <c r="O829" s="113">
        <v>44605</v>
      </c>
      <c r="P829" s="43" t="s">
        <v>448</v>
      </c>
      <c r="Q829" s="57" t="s">
        <v>53</v>
      </c>
    </row>
    <row r="830" spans="1:17" hidden="1" x14ac:dyDescent="0.55000000000000004">
      <c r="A830" s="117" t="e">
        <f>VLOOKUP(B830,verwijzingen!$A$5:$B$152,2,FALSE)&amp;L830</f>
        <v>#N/A</v>
      </c>
      <c r="B830" s="119" t="str">
        <f t="shared" si="52"/>
        <v>korte baan;50;vrije slag;mannen;oud</v>
      </c>
      <c r="C830" s="119" t="str">
        <f t="shared" si="53"/>
        <v>korte baan;50;vrije slag;mannen</v>
      </c>
      <c r="D830" s="119" t="str">
        <f t="shared" si="50"/>
        <v>korte baan;50;vrije slag;mannen0,000549189814814815</v>
      </c>
      <c r="E830" s="119" t="str">
        <f t="shared" si="51"/>
        <v>korte baan;50;vrije slag;mannen;oud0,000549189814814815</v>
      </c>
      <c r="F830" s="36" t="s">
        <v>502</v>
      </c>
      <c r="G830" s="57" t="s">
        <v>57</v>
      </c>
      <c r="H830" s="57">
        <v>50</v>
      </c>
      <c r="I830" s="36" t="s">
        <v>12</v>
      </c>
      <c r="J830" s="57" t="s">
        <v>450</v>
      </c>
      <c r="K830" s="57">
        <v>2011</v>
      </c>
      <c r="L830" s="114" t="s">
        <v>46</v>
      </c>
      <c r="M830" s="109">
        <v>5.4918981481481485E-4</v>
      </c>
      <c r="N830" s="43" t="s">
        <v>478</v>
      </c>
      <c r="O830" s="113">
        <v>44605</v>
      </c>
      <c r="P830" s="43" t="s">
        <v>448</v>
      </c>
      <c r="Q830" s="57" t="s">
        <v>53</v>
      </c>
    </row>
    <row r="831" spans="1:17" hidden="1" x14ac:dyDescent="0.55000000000000004">
      <c r="A831" s="117" t="e">
        <f>VLOOKUP(B831,verwijzingen!$A$5:$B$152,2,FALSE)&amp;L831</f>
        <v>#N/A</v>
      </c>
      <c r="B831" s="119" t="str">
        <f t="shared" si="52"/>
        <v>korte baan;100;vrije slag;mannen;oud</v>
      </c>
      <c r="C831" s="119" t="str">
        <f t="shared" si="53"/>
        <v>korte baan;100;vrije slag;mannen</v>
      </c>
      <c r="D831" s="119" t="str">
        <f t="shared" si="50"/>
        <v>korte baan;100;vrije slag;mannen0,00116770833333333</v>
      </c>
      <c r="E831" s="119" t="str">
        <f t="shared" si="51"/>
        <v>korte baan;100;vrije slag;mannen;oud0,00116770833333333</v>
      </c>
      <c r="F831" s="36" t="s">
        <v>502</v>
      </c>
      <c r="G831" s="57" t="s">
        <v>57</v>
      </c>
      <c r="H831" s="57">
        <v>100</v>
      </c>
      <c r="I831" s="36" t="s">
        <v>12</v>
      </c>
      <c r="J831" s="57" t="s">
        <v>450</v>
      </c>
      <c r="K831" s="57">
        <v>2011</v>
      </c>
      <c r="L831" s="114" t="s">
        <v>46</v>
      </c>
      <c r="M831" s="109">
        <v>1.1677083333333333E-3</v>
      </c>
      <c r="N831" s="43" t="s">
        <v>478</v>
      </c>
      <c r="O831" s="113">
        <v>44605</v>
      </c>
      <c r="P831" s="43" t="s">
        <v>448</v>
      </c>
      <c r="Q831" s="57" t="s">
        <v>53</v>
      </c>
    </row>
    <row r="832" spans="1:17" hidden="1" x14ac:dyDescent="0.55000000000000004">
      <c r="A832" s="117" t="e">
        <f>VLOOKUP(B832,verwijzingen!$A$5:$B$152,2,FALSE)&amp;L832</f>
        <v>#N/A</v>
      </c>
      <c r="B832" s="119" t="str">
        <f t="shared" si="52"/>
        <v>korte baan;200;vrije slag;mannen;oud</v>
      </c>
      <c r="C832" s="119" t="str">
        <f t="shared" si="53"/>
        <v>korte baan;200;vrije slag;mannen</v>
      </c>
      <c r="D832" s="119" t="str">
        <f t="shared" si="50"/>
        <v>korte baan;200;vrije slag;mannen0,00235347222222222</v>
      </c>
      <c r="E832" s="119" t="str">
        <f t="shared" si="51"/>
        <v>korte baan;200;vrije slag;mannen;oud0,00235347222222222</v>
      </c>
      <c r="F832" s="36" t="s">
        <v>502</v>
      </c>
      <c r="G832" s="57" t="s">
        <v>57</v>
      </c>
      <c r="H832" s="57">
        <v>200</v>
      </c>
      <c r="I832" s="36" t="s">
        <v>12</v>
      </c>
      <c r="J832" s="57" t="s">
        <v>450</v>
      </c>
      <c r="K832" s="57">
        <v>2011</v>
      </c>
      <c r="L832" s="114" t="s">
        <v>46</v>
      </c>
      <c r="M832" s="109">
        <v>2.3534722222222225E-3</v>
      </c>
      <c r="N832" s="43" t="s">
        <v>478</v>
      </c>
      <c r="O832" s="113">
        <v>44605</v>
      </c>
      <c r="P832" s="43" t="s">
        <v>448</v>
      </c>
      <c r="Q832" s="57" t="s">
        <v>53</v>
      </c>
    </row>
    <row r="833" spans="1:18" hidden="1" x14ac:dyDescent="0.55000000000000004">
      <c r="A833" s="117" t="e">
        <f>VLOOKUP(B833,verwijzingen!$A$5:$B$152,2,FALSE)&amp;L833</f>
        <v>#N/A</v>
      </c>
      <c r="B833" s="119" t="str">
        <f t="shared" si="52"/>
        <v>korte baan;50;schoolslag;mannen;oud</v>
      </c>
      <c r="C833" s="119" t="str">
        <f t="shared" si="53"/>
        <v>korte baan;50;schoolslag;mannen</v>
      </c>
      <c r="D833" s="119" t="str">
        <f t="shared" si="50"/>
        <v>korte baan;50;schoolslag;mannen0,000629861111111111</v>
      </c>
      <c r="E833" s="119" t="str">
        <f t="shared" si="51"/>
        <v>korte baan;50;schoolslag;mannen;oud0,000629861111111111</v>
      </c>
      <c r="F833" s="36" t="s">
        <v>502</v>
      </c>
      <c r="G833" s="57" t="s">
        <v>57</v>
      </c>
      <c r="H833" s="57">
        <v>50</v>
      </c>
      <c r="I833" s="36" t="s">
        <v>14</v>
      </c>
      <c r="J833" s="57" t="s">
        <v>450</v>
      </c>
      <c r="K833" s="57">
        <v>2011</v>
      </c>
      <c r="L833" s="114" t="s">
        <v>46</v>
      </c>
      <c r="M833" s="109">
        <v>6.2986111111111109E-4</v>
      </c>
      <c r="N833" s="43" t="s">
        <v>478</v>
      </c>
      <c r="O833" s="113">
        <v>44605</v>
      </c>
      <c r="P833" s="43" t="s">
        <v>448</v>
      </c>
      <c r="Q833" s="57" t="s">
        <v>53</v>
      </c>
    </row>
    <row r="834" spans="1:18" hidden="1" x14ac:dyDescent="0.55000000000000004">
      <c r="A834" s="117" t="e">
        <f>VLOOKUP(B834,verwijzingen!$A$5:$B$152,2,FALSE)&amp;L834</f>
        <v>#N/A</v>
      </c>
      <c r="B834" s="119" t="str">
        <f t="shared" si="52"/>
        <v>korte baan;100;schoolslag;mannen;oud</v>
      </c>
      <c r="C834" s="119" t="str">
        <f t="shared" si="53"/>
        <v>korte baan;100;schoolslag;mannen</v>
      </c>
      <c r="D834" s="119" t="str">
        <f t="shared" si="50"/>
        <v>korte baan;100;schoolslag;mannen0,00130451388888889</v>
      </c>
      <c r="E834" s="119" t="str">
        <f t="shared" si="51"/>
        <v>korte baan;100;schoolslag;mannen;oud0,00130451388888889</v>
      </c>
      <c r="F834" s="36" t="s">
        <v>502</v>
      </c>
      <c r="G834" s="57" t="s">
        <v>57</v>
      </c>
      <c r="H834" s="57">
        <v>100</v>
      </c>
      <c r="I834" s="36" t="s">
        <v>14</v>
      </c>
      <c r="J834" s="57" t="s">
        <v>450</v>
      </c>
      <c r="K834" s="57">
        <v>2011</v>
      </c>
      <c r="L834" s="114" t="s">
        <v>46</v>
      </c>
      <c r="M834" s="109">
        <v>1.3045138888888889E-3</v>
      </c>
      <c r="N834" s="43" t="s">
        <v>478</v>
      </c>
      <c r="O834" s="113">
        <v>44605</v>
      </c>
      <c r="P834" s="43" t="s">
        <v>448</v>
      </c>
      <c r="Q834" s="57" t="s">
        <v>53</v>
      </c>
    </row>
    <row r="835" spans="1:18" hidden="1" x14ac:dyDescent="0.55000000000000004">
      <c r="A835" s="117" t="e">
        <f>VLOOKUP(B835,verwijzingen!$A$5:$B$152,2,FALSE)&amp;L835</f>
        <v>#N/A</v>
      </c>
      <c r="B835" s="119" t="str">
        <f t="shared" si="52"/>
        <v>lange baan;50;rugslag;mannen;oud</v>
      </c>
      <c r="C835" s="119" t="str">
        <f t="shared" si="53"/>
        <v>lange baan;50;rugslag;mannen</v>
      </c>
      <c r="D835" s="119" t="str">
        <f t="shared" si="50"/>
        <v>lange baan;50;rugslag;mannen0,000436458333333333</v>
      </c>
      <c r="E835" s="119" t="str">
        <f t="shared" si="51"/>
        <v>lange baan;50;rugslag;mannen;oud0,000436458333333333</v>
      </c>
      <c r="F835" s="36" t="s">
        <v>502</v>
      </c>
      <c r="G835" s="57" t="s">
        <v>456</v>
      </c>
      <c r="H835" s="57">
        <v>50</v>
      </c>
      <c r="I835" s="36" t="s">
        <v>13</v>
      </c>
      <c r="J835" s="57" t="s">
        <v>450</v>
      </c>
      <c r="K835" s="57">
        <v>2008</v>
      </c>
      <c r="L835" s="114" t="s">
        <v>49</v>
      </c>
      <c r="M835" s="109">
        <v>4.364583333333334E-4</v>
      </c>
      <c r="N835" s="43" t="s">
        <v>467</v>
      </c>
      <c r="O835" s="113">
        <v>44619</v>
      </c>
      <c r="P835" s="43" t="s">
        <v>509</v>
      </c>
      <c r="Q835" s="57" t="s">
        <v>53</v>
      </c>
    </row>
    <row r="836" spans="1:18" hidden="1" x14ac:dyDescent="0.55000000000000004">
      <c r="A836" s="117" t="e">
        <f>VLOOKUP(B836,verwijzingen!$A$5:$B$152,2,FALSE)&amp;L836</f>
        <v>#N/A</v>
      </c>
      <c r="B836" s="119" t="str">
        <f t="shared" si="52"/>
        <v>lange baan;200;vrije slag;vrouwen;oud</v>
      </c>
      <c r="C836" s="119" t="str">
        <f t="shared" si="53"/>
        <v>lange baan;200;vrije slag;vrouwen</v>
      </c>
      <c r="D836" s="119" t="str">
        <f t="shared" si="50"/>
        <v>lange baan;200;vrije slag;vrouwen0,00178171296296296</v>
      </c>
      <c r="E836" s="119" t="str">
        <f t="shared" si="51"/>
        <v>lange baan;200;vrije slag;vrouwen;oud0,00178171296296296</v>
      </c>
      <c r="F836" s="36" t="s">
        <v>502</v>
      </c>
      <c r="G836" s="57" t="s">
        <v>456</v>
      </c>
      <c r="H836" s="57">
        <v>200</v>
      </c>
      <c r="I836" s="36" t="s">
        <v>12</v>
      </c>
      <c r="J836" s="57" t="s">
        <v>451</v>
      </c>
      <c r="K836" s="57">
        <v>2007</v>
      </c>
      <c r="L836" s="114" t="s">
        <v>50</v>
      </c>
      <c r="M836" s="109">
        <v>1.781712962962963E-3</v>
      </c>
      <c r="N836" s="43" t="s">
        <v>26</v>
      </c>
      <c r="O836" s="113">
        <v>44619</v>
      </c>
      <c r="P836" s="43" t="s">
        <v>509</v>
      </c>
      <c r="Q836" s="57" t="s">
        <v>53</v>
      </c>
      <c r="R836" s="36">
        <v>25</v>
      </c>
    </row>
    <row r="837" spans="1:18" hidden="1" x14ac:dyDescent="0.55000000000000004">
      <c r="A837" s="117" t="e">
        <f>VLOOKUP(B837,verwijzingen!$A$5:$B$152,2,FALSE)&amp;L837</f>
        <v>#N/A</v>
      </c>
      <c r="B837" s="119" t="str">
        <f t="shared" si="52"/>
        <v>lange baan;400;vrije slag;vrouwen;oud</v>
      </c>
      <c r="C837" s="119" t="str">
        <f t="shared" si="53"/>
        <v>lange baan;400;vrije slag;vrouwen</v>
      </c>
      <c r="D837" s="119" t="str">
        <f t="shared" si="50"/>
        <v>lange baan;400;vrije slag;vrouwen0,00361076388888889</v>
      </c>
      <c r="E837" s="119" t="str">
        <f t="shared" si="51"/>
        <v>lange baan;400;vrije slag;vrouwen;oud0,00361076388888889</v>
      </c>
      <c r="F837" s="36" t="s">
        <v>502</v>
      </c>
      <c r="G837" s="57" t="s">
        <v>456</v>
      </c>
      <c r="H837" s="57">
        <v>400</v>
      </c>
      <c r="I837" s="36" t="s">
        <v>12</v>
      </c>
      <c r="J837" s="57" t="s">
        <v>451</v>
      </c>
      <c r="K837" s="57">
        <v>2007</v>
      </c>
      <c r="L837" s="114" t="s">
        <v>50</v>
      </c>
      <c r="M837" s="109">
        <v>3.6107638888888891E-3</v>
      </c>
      <c r="N837" s="43" t="s">
        <v>26</v>
      </c>
      <c r="O837" s="113">
        <v>44619</v>
      </c>
      <c r="P837" s="43" t="s">
        <v>509</v>
      </c>
      <c r="Q837" s="57" t="s">
        <v>53</v>
      </c>
      <c r="R837" s="36">
        <v>26</v>
      </c>
    </row>
    <row r="838" spans="1:18" hidden="1" x14ac:dyDescent="0.55000000000000004">
      <c r="A838" s="117" t="e">
        <f>VLOOKUP(B838,verwijzingen!$A$5:$B$152,2,FALSE)&amp;L838</f>
        <v>#N/A</v>
      </c>
      <c r="B838" s="119" t="str">
        <f t="shared" si="52"/>
        <v>lange baan;50;vrije slag;vrouwen;oud</v>
      </c>
      <c r="C838" s="119" t="str">
        <f t="shared" si="53"/>
        <v>lange baan;50;vrije slag;vrouwen</v>
      </c>
      <c r="D838" s="119" t="str">
        <f t="shared" si="50"/>
        <v>lange baan;50;vrije slag;vrouwen0,000384259259259259</v>
      </c>
      <c r="E838" s="119" t="str">
        <f t="shared" si="51"/>
        <v>lange baan;50;vrije slag;vrouwen;oud0,000384259259259259</v>
      </c>
      <c r="F838" s="36" t="s">
        <v>502</v>
      </c>
      <c r="G838" s="57" t="s">
        <v>456</v>
      </c>
      <c r="H838" s="57">
        <v>50</v>
      </c>
      <c r="I838" s="36" t="s">
        <v>12</v>
      </c>
      <c r="J838" s="57" t="s">
        <v>451</v>
      </c>
      <c r="K838" s="57">
        <v>2007</v>
      </c>
      <c r="L838" s="114" t="s">
        <v>50</v>
      </c>
      <c r="M838" s="109">
        <v>3.8425925925925927E-4</v>
      </c>
      <c r="N838" s="43" t="s">
        <v>464</v>
      </c>
      <c r="O838" s="113">
        <v>44619</v>
      </c>
      <c r="P838" s="43" t="s">
        <v>509</v>
      </c>
      <c r="Q838" s="57" t="s">
        <v>53</v>
      </c>
    </row>
    <row r="839" spans="1:18" hidden="1" x14ac:dyDescent="0.55000000000000004">
      <c r="A839" s="117" t="e">
        <f>VLOOKUP(B839,verwijzingen!$A$5:$B$152,2,FALSE)&amp;L839</f>
        <v>#N/A</v>
      </c>
      <c r="B839" s="119" t="str">
        <f t="shared" si="52"/>
        <v>lange baan;100;vrije slag;vrouwen;oud</v>
      </c>
      <c r="C839" s="119" t="str">
        <f t="shared" si="53"/>
        <v>lange baan;100;vrije slag;vrouwen</v>
      </c>
      <c r="D839" s="119" t="str">
        <f t="shared" si="50"/>
        <v>lange baan;100;vrije slag;vrouwen0,000813310185185185</v>
      </c>
      <c r="E839" s="119" t="str">
        <f t="shared" si="51"/>
        <v>lange baan;100;vrije slag;vrouwen;oud0,000813310185185185</v>
      </c>
      <c r="F839" s="36" t="s">
        <v>502</v>
      </c>
      <c r="G839" s="57" t="s">
        <v>456</v>
      </c>
      <c r="H839" s="57">
        <v>100</v>
      </c>
      <c r="I839" s="36" t="s">
        <v>12</v>
      </c>
      <c r="J839" s="57" t="s">
        <v>451</v>
      </c>
      <c r="K839" s="57">
        <v>2007</v>
      </c>
      <c r="L839" s="114" t="s">
        <v>50</v>
      </c>
      <c r="M839" s="109">
        <v>8.1331018518518514E-4</v>
      </c>
      <c r="N839" s="43" t="s">
        <v>464</v>
      </c>
      <c r="O839" s="113">
        <v>44619</v>
      </c>
      <c r="P839" s="43" t="s">
        <v>509</v>
      </c>
      <c r="Q839" s="57" t="s">
        <v>53</v>
      </c>
    </row>
    <row r="840" spans="1:18" hidden="1" x14ac:dyDescent="0.55000000000000004">
      <c r="A840" s="117" t="e">
        <f>VLOOKUP(B840,verwijzingen!$A$5:$B$152,2,FALSE)&amp;L840</f>
        <v>#N/A</v>
      </c>
      <c r="B840" s="119" t="str">
        <f t="shared" si="52"/>
        <v>lange baan;50;rugslag;vrouwen;oud</v>
      </c>
      <c r="C840" s="119" t="str">
        <f t="shared" si="53"/>
        <v>lange baan;50;rugslag;vrouwen</v>
      </c>
      <c r="D840" s="119" t="str">
        <f t="shared" si="50"/>
        <v>lange baan;50;rugslag;vrouwen0,000434606481481481</v>
      </c>
      <c r="E840" s="119" t="str">
        <f t="shared" si="51"/>
        <v>lange baan;50;rugslag;vrouwen;oud0,000434606481481481</v>
      </c>
      <c r="F840" s="36" t="s">
        <v>502</v>
      </c>
      <c r="G840" s="57" t="s">
        <v>456</v>
      </c>
      <c r="H840" s="57">
        <v>50</v>
      </c>
      <c r="I840" s="36" t="s">
        <v>13</v>
      </c>
      <c r="J840" s="57" t="s">
        <v>451</v>
      </c>
      <c r="K840" s="57">
        <v>2007</v>
      </c>
      <c r="L840" s="114" t="s">
        <v>50</v>
      </c>
      <c r="M840" s="109">
        <v>4.346064814814814E-4</v>
      </c>
      <c r="N840" s="43" t="s">
        <v>464</v>
      </c>
      <c r="O840" s="113">
        <v>44619</v>
      </c>
      <c r="P840" s="43" t="s">
        <v>509</v>
      </c>
      <c r="Q840" s="57" t="s">
        <v>53</v>
      </c>
    </row>
    <row r="841" spans="1:18" hidden="1" x14ac:dyDescent="0.55000000000000004">
      <c r="A841" s="117" t="e">
        <f>VLOOKUP(B841,verwijzingen!$A$5:$B$152,2,FALSE)&amp;L841</f>
        <v>#N/A</v>
      </c>
      <c r="B841" s="119" t="str">
        <f t="shared" si="52"/>
        <v>lange baan;100;rugslag;vrouwen;oud</v>
      </c>
      <c r="C841" s="119" t="str">
        <f t="shared" si="53"/>
        <v>lange baan;100;rugslag;vrouwen</v>
      </c>
      <c r="D841" s="119" t="str">
        <f t="shared" si="50"/>
        <v>lange baan;100;rugslag;vrouwen0,000904166666666667</v>
      </c>
      <c r="E841" s="119" t="str">
        <f t="shared" si="51"/>
        <v>lange baan;100;rugslag;vrouwen;oud0,000904166666666667</v>
      </c>
      <c r="F841" s="36" t="s">
        <v>502</v>
      </c>
      <c r="G841" s="57" t="s">
        <v>456</v>
      </c>
      <c r="H841" s="57">
        <v>100</v>
      </c>
      <c r="I841" s="36" t="s">
        <v>13</v>
      </c>
      <c r="J841" s="57" t="s">
        <v>451</v>
      </c>
      <c r="K841" s="57">
        <v>2007</v>
      </c>
      <c r="L841" s="114" t="s">
        <v>50</v>
      </c>
      <c r="M841" s="109">
        <v>9.0416666666666673E-4</v>
      </c>
      <c r="N841" s="43" t="s">
        <v>464</v>
      </c>
      <c r="O841" s="113">
        <v>44619</v>
      </c>
      <c r="P841" s="43" t="s">
        <v>509</v>
      </c>
      <c r="Q841" s="57" t="s">
        <v>53</v>
      </c>
    </row>
    <row r="842" spans="1:18" hidden="1" x14ac:dyDescent="0.55000000000000004">
      <c r="A842" s="117" t="e">
        <f>VLOOKUP(B842,verwijzingen!$A$5:$B$152,2,FALSE)&amp;L842</f>
        <v>#N/A</v>
      </c>
      <c r="B842" s="119" t="str">
        <f t="shared" si="52"/>
        <v>lange baan;50;vrije slag;vrouwen;oud</v>
      </c>
      <c r="C842" s="119" t="str">
        <f t="shared" si="53"/>
        <v>lange baan;50;vrije slag;vrouwen</v>
      </c>
      <c r="D842" s="119" t="str">
        <f t="shared" si="50"/>
        <v>lange baan;50;vrije slag;vrouwen0,000390740740740741</v>
      </c>
      <c r="E842" s="119" t="str">
        <f t="shared" si="51"/>
        <v>lange baan;50;vrije slag;vrouwen;oud0,000390740740740741</v>
      </c>
      <c r="F842" s="36" t="s">
        <v>502</v>
      </c>
      <c r="G842" s="57" t="s">
        <v>456</v>
      </c>
      <c r="H842" s="57">
        <v>50</v>
      </c>
      <c r="I842" s="36" t="s">
        <v>12</v>
      </c>
      <c r="J842" s="57" t="s">
        <v>451</v>
      </c>
      <c r="K842" s="57">
        <v>2005</v>
      </c>
      <c r="L842" s="114" t="s">
        <v>52</v>
      </c>
      <c r="M842" s="109">
        <v>3.9074074074074076E-4</v>
      </c>
      <c r="N842" s="43" t="s">
        <v>465</v>
      </c>
      <c r="O842" s="113">
        <v>44619</v>
      </c>
      <c r="P842" s="43" t="s">
        <v>509</v>
      </c>
      <c r="Q842" s="57" t="s">
        <v>53</v>
      </c>
    </row>
    <row r="843" spans="1:18" hidden="1" x14ac:dyDescent="0.55000000000000004">
      <c r="A843" s="117" t="str">
        <f>VLOOKUP(B843,verwijzingen!$A$5:$B$152,2,FALSE)&amp;L843</f>
        <v>lbdvr10017 jaar</v>
      </c>
      <c r="B843" s="119" t="str">
        <f t="shared" si="52"/>
        <v>lange baan;100;vrije slag;vrouwen;record</v>
      </c>
      <c r="C843" s="119" t="str">
        <f t="shared" si="53"/>
        <v>lange baan;100;vrije slag;vrouwen</v>
      </c>
      <c r="D843" s="119" t="str">
        <f t="shared" si="50"/>
        <v>lange baan;100;vrije slag;vrouwen0,000811342592592593</v>
      </c>
      <c r="E843" s="119" t="str">
        <f t="shared" si="51"/>
        <v>lange baan;100;vrije slag;vrouwen;record0,000811342592592593</v>
      </c>
      <c r="F843" s="36" t="s">
        <v>502</v>
      </c>
      <c r="G843" s="57" t="s">
        <v>456</v>
      </c>
      <c r="H843" s="57">
        <v>100</v>
      </c>
      <c r="I843" s="36" t="s">
        <v>12</v>
      </c>
      <c r="J843" s="57" t="s">
        <v>451</v>
      </c>
      <c r="K843" s="57">
        <v>2005</v>
      </c>
      <c r="L843" s="114" t="s">
        <v>52</v>
      </c>
      <c r="M843" s="109">
        <v>8.1134259259259267E-4</v>
      </c>
      <c r="N843" s="43" t="s">
        <v>465</v>
      </c>
      <c r="O843" s="113">
        <v>44619</v>
      </c>
      <c r="P843" s="43" t="s">
        <v>509</v>
      </c>
      <c r="Q843" s="57" t="s">
        <v>38</v>
      </c>
    </row>
    <row r="844" spans="1:18" hidden="1" x14ac:dyDescent="0.55000000000000004">
      <c r="A844" s="117" t="e">
        <f>VLOOKUP(B844,verwijzingen!$A$5:$B$152,2,FALSE)&amp;L844</f>
        <v>#N/A</v>
      </c>
      <c r="B844" s="119" t="str">
        <f t="shared" si="52"/>
        <v>lange baan;50;schoolslag;vrouwen;oud</v>
      </c>
      <c r="C844" s="119" t="str">
        <f t="shared" si="53"/>
        <v>lange baan;50;schoolslag;vrouwen</v>
      </c>
      <c r="D844" s="119" t="str">
        <f t="shared" si="50"/>
        <v>lange baan;50;schoolslag;vrouwen0,00045</v>
      </c>
      <c r="E844" s="119" t="str">
        <f t="shared" si="51"/>
        <v>lange baan;50;schoolslag;vrouwen;oud0,00045</v>
      </c>
      <c r="F844" s="36" t="s">
        <v>502</v>
      </c>
      <c r="G844" s="57" t="s">
        <v>456</v>
      </c>
      <c r="H844" s="57">
        <v>50</v>
      </c>
      <c r="I844" s="36" t="s">
        <v>14</v>
      </c>
      <c r="J844" s="57" t="s">
        <v>451</v>
      </c>
      <c r="K844" s="57">
        <v>2005</v>
      </c>
      <c r="L844" s="114" t="s">
        <v>52</v>
      </c>
      <c r="M844" s="109">
        <v>4.5000000000000004E-4</v>
      </c>
      <c r="N844" s="43" t="s">
        <v>465</v>
      </c>
      <c r="O844" s="113">
        <v>44619</v>
      </c>
      <c r="P844" s="43" t="s">
        <v>509</v>
      </c>
      <c r="Q844" s="57" t="s">
        <v>53</v>
      </c>
    </row>
    <row r="845" spans="1:18" hidden="1" x14ac:dyDescent="0.55000000000000004">
      <c r="A845" s="117" t="e">
        <f>VLOOKUP(B845,verwijzingen!$A$5:$B$152,2,FALSE)&amp;L845</f>
        <v>#N/A</v>
      </c>
      <c r="B845" s="119" t="str">
        <f t="shared" si="52"/>
        <v>lange baan;50;schoolslag;mannen;oud</v>
      </c>
      <c r="C845" s="119" t="str">
        <f t="shared" si="53"/>
        <v>lange baan;50;schoolslag;mannen</v>
      </c>
      <c r="D845" s="119" t="str">
        <f t="shared" si="50"/>
        <v>lange baan;50;schoolslag;mannen0,000417939814814815</v>
      </c>
      <c r="E845" s="119" t="str">
        <f t="shared" si="51"/>
        <v>lange baan;50;schoolslag;mannen;oud0,000417939814814815</v>
      </c>
      <c r="F845" s="36" t="s">
        <v>502</v>
      </c>
      <c r="G845" s="57" t="s">
        <v>456</v>
      </c>
      <c r="H845" s="57">
        <v>50</v>
      </c>
      <c r="I845" s="36" t="s">
        <v>14</v>
      </c>
      <c r="J845" s="57" t="s">
        <v>450</v>
      </c>
      <c r="K845" s="57">
        <v>1999</v>
      </c>
      <c r="L845" s="114" t="s">
        <v>251</v>
      </c>
      <c r="M845" s="109">
        <v>4.1793981481481478E-4</v>
      </c>
      <c r="N845" s="43" t="s">
        <v>27</v>
      </c>
      <c r="O845" s="113">
        <v>44619</v>
      </c>
      <c r="P845" s="43" t="s">
        <v>509</v>
      </c>
      <c r="Q845" s="57" t="s">
        <v>53</v>
      </c>
    </row>
    <row r="846" spans="1:18" hidden="1" x14ac:dyDescent="0.55000000000000004">
      <c r="A846" s="117" t="e">
        <f>VLOOKUP(B846,verwijzingen!$A$5:$B$152,2,FALSE)&amp;L846</f>
        <v>#N/A</v>
      </c>
      <c r="B846" s="119" t="str">
        <f t="shared" si="52"/>
        <v>lange baan;100;vrije slag;mannen;oud</v>
      </c>
      <c r="C846" s="119" t="str">
        <f t="shared" si="53"/>
        <v>lange baan;100;vrije slag;mannen</v>
      </c>
      <c r="D846" s="119" t="str">
        <f t="shared" si="50"/>
        <v>lange baan;100;vrije slag;mannen0,000703009259259259</v>
      </c>
      <c r="E846" s="119" t="str">
        <f t="shared" si="51"/>
        <v>lange baan;100;vrije slag;mannen;oud0,000703009259259259</v>
      </c>
      <c r="F846" s="36" t="s">
        <v>502</v>
      </c>
      <c r="G846" s="57" t="s">
        <v>456</v>
      </c>
      <c r="H846" s="57">
        <v>100</v>
      </c>
      <c r="I846" s="36" t="s">
        <v>12</v>
      </c>
      <c r="J846" s="57" t="s">
        <v>450</v>
      </c>
      <c r="K846" s="57">
        <v>2003</v>
      </c>
      <c r="L846" s="114" t="s">
        <v>251</v>
      </c>
      <c r="M846" s="109">
        <v>7.0300925925925923E-4</v>
      </c>
      <c r="N846" s="43" t="s">
        <v>510</v>
      </c>
      <c r="O846" s="113">
        <v>44619</v>
      </c>
      <c r="P846" s="43" t="s">
        <v>509</v>
      </c>
      <c r="Q846" s="57" t="s">
        <v>53</v>
      </c>
    </row>
    <row r="847" spans="1:18" hidden="1" x14ac:dyDescent="0.55000000000000004">
      <c r="A847" s="117" t="e">
        <f>VLOOKUP(B847,verwijzingen!$A$5:$B$152,2,FALSE)&amp;L847</f>
        <v>#N/A</v>
      </c>
      <c r="B847" s="119" t="str">
        <f t="shared" si="52"/>
        <v>lange baan;50;vrije slag;mannen;oud</v>
      </c>
      <c r="C847" s="119" t="str">
        <f t="shared" si="53"/>
        <v>lange baan;50;vrije slag;mannen</v>
      </c>
      <c r="D847" s="119" t="str">
        <f t="shared" si="50"/>
        <v>lange baan;50;vrije slag;mannen0,00031087962962963</v>
      </c>
      <c r="E847" s="119" t="str">
        <f t="shared" si="51"/>
        <v>lange baan;50;vrije slag;mannen;oud0,00031087962962963</v>
      </c>
      <c r="F847" s="36" t="s">
        <v>502</v>
      </c>
      <c r="G847" s="57" t="s">
        <v>456</v>
      </c>
      <c r="H847" s="57">
        <v>50</v>
      </c>
      <c r="I847" s="36" t="s">
        <v>12</v>
      </c>
      <c r="J847" s="57" t="s">
        <v>450</v>
      </c>
      <c r="K847" s="57">
        <v>2004</v>
      </c>
      <c r="L847" s="114" t="s">
        <v>251</v>
      </c>
      <c r="M847" s="109">
        <v>3.1087962962962965E-4</v>
      </c>
      <c r="N847" s="43" t="s">
        <v>30</v>
      </c>
      <c r="O847" s="113">
        <v>44619</v>
      </c>
      <c r="P847" s="43" t="s">
        <v>509</v>
      </c>
      <c r="Q847" s="57" t="s">
        <v>53</v>
      </c>
    </row>
    <row r="848" spans="1:18" hidden="1" x14ac:dyDescent="0.55000000000000004">
      <c r="A848" s="117" t="e">
        <f>VLOOKUP(B848,verwijzingen!$A$5:$B$152,2,FALSE)&amp;L848</f>
        <v>#N/A</v>
      </c>
      <c r="B848" s="119" t="str">
        <f t="shared" si="52"/>
        <v>lange baan;50;rugslag;mannen;oud</v>
      </c>
      <c r="C848" s="119" t="str">
        <f t="shared" si="53"/>
        <v>lange baan;50;rugslag;mannen</v>
      </c>
      <c r="D848" s="119" t="str">
        <f t="shared" si="50"/>
        <v>lange baan;50;rugslag;mannen0,000359606481481482</v>
      </c>
      <c r="E848" s="119" t="str">
        <f t="shared" si="51"/>
        <v>lange baan;50;rugslag;mannen;oud0,000359606481481482</v>
      </c>
      <c r="F848" s="36" t="s">
        <v>502</v>
      </c>
      <c r="G848" s="57" t="s">
        <v>456</v>
      </c>
      <c r="H848" s="57">
        <v>50</v>
      </c>
      <c r="I848" s="36" t="s">
        <v>13</v>
      </c>
      <c r="J848" s="57" t="s">
        <v>450</v>
      </c>
      <c r="K848" s="57">
        <v>2004</v>
      </c>
      <c r="L848" s="114" t="s">
        <v>251</v>
      </c>
      <c r="M848" s="109">
        <v>3.5960648148148153E-4</v>
      </c>
      <c r="N848" s="43" t="s">
        <v>30</v>
      </c>
      <c r="O848" s="113">
        <v>44619</v>
      </c>
      <c r="P848" s="43" t="s">
        <v>509</v>
      </c>
      <c r="Q848" s="57" t="s">
        <v>53</v>
      </c>
    </row>
    <row r="849" spans="1:18" hidden="1" x14ac:dyDescent="0.55000000000000004">
      <c r="A849" s="117" t="e">
        <f>VLOOKUP(B849,verwijzingen!$A$5:$B$152,2,FALSE)&amp;L849</f>
        <v>#N/A</v>
      </c>
      <c r="B849" s="119" t="str">
        <f t="shared" si="52"/>
        <v>lange baan;50;vlinderslag;mannen;oud</v>
      </c>
      <c r="C849" s="119" t="str">
        <f t="shared" si="53"/>
        <v>lange baan;50;vlinderslag;mannen</v>
      </c>
      <c r="D849" s="119" t="str">
        <f t="shared" ref="D849:D912" si="54">CONCATENATE(C849,M849)</f>
        <v>lange baan;50;vlinderslag;mannen0,0003375</v>
      </c>
      <c r="E849" s="119" t="str">
        <f t="shared" ref="E849:E912" si="55">+B849&amp;M849</f>
        <v>lange baan;50;vlinderslag;mannen;oud0,0003375</v>
      </c>
      <c r="F849" s="36" t="s">
        <v>502</v>
      </c>
      <c r="G849" s="57" t="s">
        <v>456</v>
      </c>
      <c r="H849" s="57">
        <v>50</v>
      </c>
      <c r="I849" s="36" t="s">
        <v>15</v>
      </c>
      <c r="J849" s="57" t="s">
        <v>450</v>
      </c>
      <c r="K849" s="57">
        <v>2004</v>
      </c>
      <c r="L849" s="114" t="s">
        <v>251</v>
      </c>
      <c r="M849" s="109">
        <v>3.3749999999999996E-4</v>
      </c>
      <c r="N849" s="43" t="s">
        <v>30</v>
      </c>
      <c r="O849" s="113">
        <v>44619</v>
      </c>
      <c r="P849" s="43" t="s">
        <v>509</v>
      </c>
      <c r="Q849" s="57" t="s">
        <v>53</v>
      </c>
    </row>
    <row r="850" spans="1:18" hidden="1" x14ac:dyDescent="0.55000000000000004">
      <c r="A850" s="117" t="e">
        <f>VLOOKUP(B850,verwijzingen!$A$5:$B$152,2,FALSE)&amp;L850</f>
        <v>#N/A</v>
      </c>
      <c r="B850" s="119" t="str">
        <f t="shared" si="52"/>
        <v>lange baan;100;rugslag;vrouwen;oud</v>
      </c>
      <c r="C850" s="119" t="str">
        <f t="shared" si="53"/>
        <v>lange baan;100;rugslag;vrouwen</v>
      </c>
      <c r="D850" s="119" t="str">
        <f t="shared" si="54"/>
        <v>lange baan;100;rugslag;vrouwen0,000858564814814815</v>
      </c>
      <c r="E850" s="119" t="str">
        <f t="shared" si="55"/>
        <v>lange baan;100;rugslag;vrouwen;oud0,000858564814814815</v>
      </c>
      <c r="F850" s="36" t="s">
        <v>502</v>
      </c>
      <c r="G850" s="57" t="s">
        <v>456</v>
      </c>
      <c r="H850" s="57">
        <v>100</v>
      </c>
      <c r="I850" s="36" t="s">
        <v>13</v>
      </c>
      <c r="J850" s="57" t="s">
        <v>451</v>
      </c>
      <c r="K850" s="57">
        <v>2007</v>
      </c>
      <c r="L850" s="114" t="s">
        <v>50</v>
      </c>
      <c r="M850" s="109">
        <v>8.5856481481481472E-4</v>
      </c>
      <c r="N850" s="43" t="s">
        <v>26</v>
      </c>
      <c r="O850" s="113">
        <v>44626</v>
      </c>
      <c r="P850" s="43" t="s">
        <v>511</v>
      </c>
      <c r="Q850" s="57" t="s">
        <v>53</v>
      </c>
      <c r="R850" s="36">
        <v>27</v>
      </c>
    </row>
    <row r="851" spans="1:18" hidden="1" x14ac:dyDescent="0.55000000000000004">
      <c r="A851" s="117" t="e">
        <f>VLOOKUP(B851,verwijzingen!$A$5:$B$152,2,FALSE)&amp;L851</f>
        <v>#N/A</v>
      </c>
      <c r="B851" s="119" t="str">
        <f t="shared" si="52"/>
        <v>lange baan;200;wisselslag;vrouwen;oud</v>
      </c>
      <c r="C851" s="119" t="str">
        <f t="shared" si="53"/>
        <v>lange baan;200;wisselslag;vrouwen</v>
      </c>
      <c r="D851" s="119" t="str">
        <f t="shared" si="54"/>
        <v>lange baan;200;wisselslag;vrouwen0,00187893518518519</v>
      </c>
      <c r="E851" s="119" t="str">
        <f t="shared" si="55"/>
        <v>lange baan;200;wisselslag;vrouwen;oud0,00187893518518519</v>
      </c>
      <c r="F851" s="36" t="s">
        <v>502</v>
      </c>
      <c r="G851" s="57" t="s">
        <v>456</v>
      </c>
      <c r="H851" s="57">
        <v>200</v>
      </c>
      <c r="I851" s="36" t="s">
        <v>17</v>
      </c>
      <c r="J851" s="57" t="s">
        <v>451</v>
      </c>
      <c r="K851" s="57">
        <v>2007</v>
      </c>
      <c r="L851" s="114" t="s">
        <v>50</v>
      </c>
      <c r="M851" s="109">
        <v>1.8789351851851851E-3</v>
      </c>
      <c r="N851" s="43" t="s">
        <v>26</v>
      </c>
      <c r="O851" s="113">
        <v>44626</v>
      </c>
      <c r="P851" s="43" t="s">
        <v>511</v>
      </c>
      <c r="Q851" s="57" t="s">
        <v>53</v>
      </c>
      <c r="R851" s="36">
        <v>28</v>
      </c>
    </row>
    <row r="852" spans="1:18" hidden="1" x14ac:dyDescent="0.55000000000000004">
      <c r="A852" s="117" t="e">
        <f>VLOOKUP(B852,verwijzingen!$A$5:$B$152,2,FALSE)&amp;L852</f>
        <v>#N/A</v>
      </c>
      <c r="B852" s="119" t="str">
        <f t="shared" si="52"/>
        <v>lange baan;50;schoolslag;vrouwen;oud</v>
      </c>
      <c r="C852" s="119" t="str">
        <f t="shared" si="53"/>
        <v>lange baan;50;schoolslag;vrouwen</v>
      </c>
      <c r="D852" s="119" t="str">
        <f t="shared" si="54"/>
        <v>lange baan;50;schoolslag;vrouwen0,000441435185185185</v>
      </c>
      <c r="E852" s="119" t="str">
        <f t="shared" si="55"/>
        <v>lange baan;50;schoolslag;vrouwen;oud0,000441435185185185</v>
      </c>
      <c r="F852" s="36" t="s">
        <v>502</v>
      </c>
      <c r="G852" s="57" t="s">
        <v>456</v>
      </c>
      <c r="H852" s="57">
        <v>50</v>
      </c>
      <c r="I852" s="36" t="s">
        <v>14</v>
      </c>
      <c r="J852" s="57" t="s">
        <v>451</v>
      </c>
      <c r="K852" s="57">
        <v>2007</v>
      </c>
      <c r="L852" s="114" t="s">
        <v>50</v>
      </c>
      <c r="M852" s="109">
        <v>4.4143518518518517E-4</v>
      </c>
      <c r="N852" s="43" t="s">
        <v>464</v>
      </c>
      <c r="O852" s="113">
        <v>44626</v>
      </c>
      <c r="P852" s="43" t="s">
        <v>509</v>
      </c>
      <c r="Q852" s="57" t="s">
        <v>53</v>
      </c>
    </row>
    <row r="853" spans="1:18" hidden="1" x14ac:dyDescent="0.55000000000000004">
      <c r="A853" s="117" t="e">
        <f>VLOOKUP(B853,verwijzingen!$A$5:$B$152,2,FALSE)&amp;L853</f>
        <v>#N/A</v>
      </c>
      <c r="B853" s="119" t="str">
        <f t="shared" si="52"/>
        <v>lange baan;100;schoolslag;vrouwen;oud</v>
      </c>
      <c r="C853" s="119" t="str">
        <f t="shared" si="53"/>
        <v>lange baan;100;schoolslag;vrouwen</v>
      </c>
      <c r="D853" s="119" t="str">
        <f t="shared" si="54"/>
        <v>lange baan;100;schoolslag;vrouwen0,00101458333333333</v>
      </c>
      <c r="E853" s="119" t="str">
        <f t="shared" si="55"/>
        <v>lange baan;100;schoolslag;vrouwen;oud0,00101458333333333</v>
      </c>
      <c r="F853" s="36" t="s">
        <v>502</v>
      </c>
      <c r="G853" s="57" t="s">
        <v>456</v>
      </c>
      <c r="H853" s="57">
        <v>100</v>
      </c>
      <c r="I853" s="36" t="s">
        <v>14</v>
      </c>
      <c r="J853" s="57" t="s">
        <v>451</v>
      </c>
      <c r="K853" s="57">
        <v>2007</v>
      </c>
      <c r="L853" s="114" t="s">
        <v>50</v>
      </c>
      <c r="M853" s="109">
        <v>1.0145833333333333E-3</v>
      </c>
      <c r="N853" s="43" t="s">
        <v>464</v>
      </c>
      <c r="O853" s="113">
        <v>44626</v>
      </c>
      <c r="P853" s="43" t="s">
        <v>509</v>
      </c>
      <c r="Q853" s="57" t="s">
        <v>53</v>
      </c>
    </row>
    <row r="854" spans="1:18" hidden="1" x14ac:dyDescent="0.55000000000000004">
      <c r="A854" s="117" t="e">
        <f>VLOOKUP(B854,verwijzingen!$A$5:$B$152,2,FALSE)&amp;L854</f>
        <v>#N/A</v>
      </c>
      <c r="B854" s="119" t="str">
        <f t="shared" si="52"/>
        <v>lange baan;100;schoolslag;vrouwen;oud</v>
      </c>
      <c r="C854" s="119" t="str">
        <f t="shared" si="53"/>
        <v>lange baan;100;schoolslag;vrouwen</v>
      </c>
      <c r="D854" s="119" t="str">
        <f t="shared" si="54"/>
        <v>lange baan;100;schoolslag;vrouwen0,000966666666666667</v>
      </c>
      <c r="E854" s="119" t="str">
        <f t="shared" si="55"/>
        <v>lange baan;100;schoolslag;vrouwen;oud0,000966666666666667</v>
      </c>
      <c r="F854" s="36" t="s">
        <v>502</v>
      </c>
      <c r="G854" s="57" t="s">
        <v>456</v>
      </c>
      <c r="H854" s="57">
        <v>100</v>
      </c>
      <c r="I854" s="36" t="s">
        <v>14</v>
      </c>
      <c r="J854" s="57" t="s">
        <v>451</v>
      </c>
      <c r="K854" s="57">
        <v>2007</v>
      </c>
      <c r="L854" s="114" t="s">
        <v>50</v>
      </c>
      <c r="M854" s="109">
        <v>9.6666666666666656E-4</v>
      </c>
      <c r="N854" s="43" t="s">
        <v>464</v>
      </c>
      <c r="O854" s="113">
        <v>44626</v>
      </c>
      <c r="P854" s="43" t="s">
        <v>509</v>
      </c>
      <c r="Q854" s="57" t="s">
        <v>53</v>
      </c>
    </row>
    <row r="855" spans="1:18" hidden="1" x14ac:dyDescent="0.55000000000000004">
      <c r="A855" s="117" t="e">
        <f>VLOOKUP(B855,verwijzingen!$A$5:$B$152,2,FALSE)&amp;L855</f>
        <v>#N/A</v>
      </c>
      <c r="B855" s="119" t="str">
        <f t="shared" si="52"/>
        <v>lange baan;200;schoolslag;vrouwen;oud</v>
      </c>
      <c r="C855" s="119" t="str">
        <f t="shared" si="53"/>
        <v>lange baan;200;schoolslag;vrouwen</v>
      </c>
      <c r="D855" s="119" t="str">
        <f t="shared" si="54"/>
        <v>lange baan;200;schoolslag;vrouwen0,00211828703703704</v>
      </c>
      <c r="E855" s="119" t="str">
        <f t="shared" si="55"/>
        <v>lange baan;200;schoolslag;vrouwen;oud0,00211828703703704</v>
      </c>
      <c r="F855" s="36" t="s">
        <v>502</v>
      </c>
      <c r="G855" s="57" t="s">
        <v>456</v>
      </c>
      <c r="H855" s="57">
        <v>200</v>
      </c>
      <c r="I855" s="36" t="s">
        <v>14</v>
      </c>
      <c r="J855" s="57" t="s">
        <v>451</v>
      </c>
      <c r="K855" s="57">
        <v>2007</v>
      </c>
      <c r="L855" s="114" t="s">
        <v>50</v>
      </c>
      <c r="M855" s="109">
        <v>2.118287037037037E-3</v>
      </c>
      <c r="N855" s="43" t="s">
        <v>464</v>
      </c>
      <c r="O855" s="113">
        <v>44626</v>
      </c>
      <c r="P855" s="43" t="s">
        <v>509</v>
      </c>
      <c r="Q855" s="57" t="s">
        <v>53</v>
      </c>
    </row>
    <row r="856" spans="1:18" hidden="1" x14ac:dyDescent="0.55000000000000004">
      <c r="A856" s="117" t="e">
        <f>VLOOKUP(B856,verwijzingen!$A$5:$B$152,2,FALSE)&amp;L856</f>
        <v>#N/A</v>
      </c>
      <c r="B856" s="119" t="str">
        <f t="shared" si="52"/>
        <v>lange baan;100;rugslag;vrouwen;oud</v>
      </c>
      <c r="C856" s="119" t="str">
        <f t="shared" si="53"/>
        <v>lange baan;100;rugslag;vrouwen</v>
      </c>
      <c r="D856" s="119" t="str">
        <f t="shared" si="54"/>
        <v>lange baan;100;rugslag;vrouwen0,000900694444444444</v>
      </c>
      <c r="E856" s="119" t="str">
        <f t="shared" si="55"/>
        <v>lange baan;100;rugslag;vrouwen;oud0,000900694444444444</v>
      </c>
      <c r="F856" s="36" t="s">
        <v>502</v>
      </c>
      <c r="G856" s="57" t="s">
        <v>456</v>
      </c>
      <c r="H856" s="57">
        <v>100</v>
      </c>
      <c r="I856" s="36" t="s">
        <v>13</v>
      </c>
      <c r="J856" s="57" t="s">
        <v>451</v>
      </c>
      <c r="K856" s="57">
        <v>2005</v>
      </c>
      <c r="L856" s="114" t="s">
        <v>52</v>
      </c>
      <c r="M856" s="109">
        <v>9.0069444444444442E-4</v>
      </c>
      <c r="N856" s="43" t="s">
        <v>465</v>
      </c>
      <c r="O856" s="113">
        <v>44626</v>
      </c>
      <c r="P856" s="43" t="s">
        <v>511</v>
      </c>
      <c r="Q856" s="57" t="s">
        <v>53</v>
      </c>
    </row>
    <row r="857" spans="1:18" hidden="1" x14ac:dyDescent="0.55000000000000004">
      <c r="A857" s="117" t="e">
        <f>VLOOKUP(B857,verwijzingen!$A$5:$B$152,2,FALSE)&amp;L857</f>
        <v>#N/A</v>
      </c>
      <c r="B857" s="119" t="str">
        <f t="shared" si="52"/>
        <v>lange baan;100;schoolslag;vrouwen;oud</v>
      </c>
      <c r="C857" s="119" t="str">
        <f t="shared" si="53"/>
        <v>lange baan;100;schoolslag;vrouwen</v>
      </c>
      <c r="D857" s="119" t="str">
        <f t="shared" si="54"/>
        <v>lange baan;100;schoolslag;vrouwen0,00103020833333333</v>
      </c>
      <c r="E857" s="119" t="str">
        <f t="shared" si="55"/>
        <v>lange baan;100;schoolslag;vrouwen;oud0,00103020833333333</v>
      </c>
      <c r="F857" s="36" t="s">
        <v>502</v>
      </c>
      <c r="G857" s="57" t="s">
        <v>456</v>
      </c>
      <c r="H857" s="57">
        <v>100</v>
      </c>
      <c r="I857" s="36" t="s">
        <v>14</v>
      </c>
      <c r="J857" s="57" t="s">
        <v>451</v>
      </c>
      <c r="K857" s="57">
        <v>2005</v>
      </c>
      <c r="L857" s="114" t="s">
        <v>52</v>
      </c>
      <c r="M857" s="109">
        <v>1.0302083333333333E-3</v>
      </c>
      <c r="N857" s="43" t="s">
        <v>465</v>
      </c>
      <c r="O857" s="113">
        <v>44626</v>
      </c>
      <c r="P857" s="43" t="s">
        <v>511</v>
      </c>
      <c r="Q857" s="57" t="s">
        <v>53</v>
      </c>
    </row>
    <row r="858" spans="1:18" hidden="1" x14ac:dyDescent="0.55000000000000004">
      <c r="A858" s="117" t="e">
        <f>VLOOKUP(B858,verwijzingen!$A$5:$B$152,2,FALSE)&amp;L858</f>
        <v>#N/A</v>
      </c>
      <c r="B858" s="119" t="str">
        <f t="shared" si="52"/>
        <v>lange baan;100;schoolslag;vrouwen;oud</v>
      </c>
      <c r="C858" s="119" t="str">
        <f t="shared" si="53"/>
        <v>lange baan;100;schoolslag;vrouwen</v>
      </c>
      <c r="D858" s="119" t="str">
        <f t="shared" si="54"/>
        <v>lange baan;100;schoolslag;vrouwen0,00099375</v>
      </c>
      <c r="E858" s="119" t="str">
        <f t="shared" si="55"/>
        <v>lange baan;100;schoolslag;vrouwen;oud0,00099375</v>
      </c>
      <c r="F858" s="36" t="s">
        <v>502</v>
      </c>
      <c r="G858" s="57" t="s">
        <v>456</v>
      </c>
      <c r="H858" s="57">
        <v>100</v>
      </c>
      <c r="I858" s="36" t="s">
        <v>14</v>
      </c>
      <c r="J858" s="57" t="s">
        <v>451</v>
      </c>
      <c r="K858" s="57">
        <v>2005</v>
      </c>
      <c r="L858" s="114" t="s">
        <v>52</v>
      </c>
      <c r="M858" s="109">
        <v>9.9375000000000006E-4</v>
      </c>
      <c r="N858" s="43" t="s">
        <v>465</v>
      </c>
      <c r="O858" s="113">
        <v>44626</v>
      </c>
      <c r="P858" s="43" t="s">
        <v>511</v>
      </c>
      <c r="Q858" s="57" t="s">
        <v>53</v>
      </c>
    </row>
    <row r="859" spans="1:18" hidden="1" x14ac:dyDescent="0.55000000000000004">
      <c r="A859" s="117" t="e">
        <f>VLOOKUP(B859,verwijzingen!$A$5:$B$152,2,FALSE)&amp;L859</f>
        <v>#N/A</v>
      </c>
      <c r="B859" s="119" t="str">
        <f t="shared" si="52"/>
        <v>lange baan;200;schoolslag;vrouwen;oud</v>
      </c>
      <c r="C859" s="119" t="str">
        <f t="shared" si="53"/>
        <v>lange baan;200;schoolslag;vrouwen</v>
      </c>
      <c r="D859" s="119" t="str">
        <f t="shared" si="54"/>
        <v>lange baan;200;schoolslag;vrouwen0,00215416666666667</v>
      </c>
      <c r="E859" s="119" t="str">
        <f t="shared" si="55"/>
        <v>lange baan;200;schoolslag;vrouwen;oud0,00215416666666667</v>
      </c>
      <c r="F859" s="36" t="s">
        <v>502</v>
      </c>
      <c r="G859" s="57" t="s">
        <v>456</v>
      </c>
      <c r="H859" s="57">
        <v>200</v>
      </c>
      <c r="I859" s="36" t="s">
        <v>14</v>
      </c>
      <c r="J859" s="57" t="s">
        <v>451</v>
      </c>
      <c r="K859" s="57">
        <v>2005</v>
      </c>
      <c r="L859" s="114" t="s">
        <v>52</v>
      </c>
      <c r="M859" s="109">
        <v>2.1541666666666666E-3</v>
      </c>
      <c r="N859" s="43" t="s">
        <v>465</v>
      </c>
      <c r="O859" s="113">
        <v>44626</v>
      </c>
      <c r="P859" s="43" t="s">
        <v>511</v>
      </c>
      <c r="Q859" s="57" t="s">
        <v>53</v>
      </c>
    </row>
    <row r="860" spans="1:18" hidden="1" x14ac:dyDescent="0.55000000000000004">
      <c r="A860" s="117" t="e">
        <f>VLOOKUP(B860,verwijzingen!$A$5:$B$152,2,FALSE)&amp;L860</f>
        <v>#N/A</v>
      </c>
      <c r="B860" s="119" t="str">
        <f t="shared" si="52"/>
        <v>lange baan;200;wisselslag;vrouwen;oud</v>
      </c>
      <c r="C860" s="119" t="str">
        <f t="shared" si="53"/>
        <v>lange baan;200;wisselslag;vrouwen</v>
      </c>
      <c r="D860" s="119" t="str">
        <f t="shared" si="54"/>
        <v>lange baan;200;wisselslag;vrouwen0,00194479166666667</v>
      </c>
      <c r="E860" s="119" t="str">
        <f t="shared" si="55"/>
        <v>lange baan;200;wisselslag;vrouwen;oud0,00194479166666667</v>
      </c>
      <c r="F860" s="36" t="s">
        <v>502</v>
      </c>
      <c r="G860" s="57" t="s">
        <v>456</v>
      </c>
      <c r="H860" s="57">
        <v>200</v>
      </c>
      <c r="I860" s="36" t="s">
        <v>17</v>
      </c>
      <c r="J860" s="57" t="s">
        <v>451</v>
      </c>
      <c r="K860" s="57">
        <v>2005</v>
      </c>
      <c r="L860" s="114" t="s">
        <v>52</v>
      </c>
      <c r="M860" s="109">
        <v>1.9447916666666667E-3</v>
      </c>
      <c r="N860" s="43" t="s">
        <v>465</v>
      </c>
      <c r="O860" s="113">
        <v>44626</v>
      </c>
      <c r="P860" s="43" t="s">
        <v>511</v>
      </c>
      <c r="Q860" s="57" t="s">
        <v>53</v>
      </c>
    </row>
    <row r="861" spans="1:18" hidden="1" x14ac:dyDescent="0.55000000000000004">
      <c r="A861" s="117" t="e">
        <f>VLOOKUP(B861,verwijzingen!$A$5:$B$152,2,FALSE)&amp;L861</f>
        <v>#N/A</v>
      </c>
      <c r="B861" s="119" t="str">
        <f t="shared" si="52"/>
        <v>lange baan;200;rugslag;mannen;oud</v>
      </c>
      <c r="C861" s="119" t="str">
        <f t="shared" si="53"/>
        <v>lange baan;200;rugslag;mannen</v>
      </c>
      <c r="D861" s="119" t="str">
        <f t="shared" si="54"/>
        <v>lange baan;200;rugslag;mannen0,00183055555555556</v>
      </c>
      <c r="E861" s="119" t="str">
        <f t="shared" si="55"/>
        <v>lange baan;200;rugslag;mannen;oud0,00183055555555556</v>
      </c>
      <c r="F861" s="36" t="s">
        <v>502</v>
      </c>
      <c r="G861" s="57" t="s">
        <v>456</v>
      </c>
      <c r="H861" s="57">
        <v>200</v>
      </c>
      <c r="I861" s="36" t="s">
        <v>13</v>
      </c>
      <c r="J861" s="57" t="s">
        <v>450</v>
      </c>
      <c r="K861" s="57">
        <v>2004</v>
      </c>
      <c r="L861" s="114" t="s">
        <v>251</v>
      </c>
      <c r="M861" s="109">
        <v>1.8305555555555558E-3</v>
      </c>
      <c r="N861" s="43" t="s">
        <v>35</v>
      </c>
      <c r="O861" s="113">
        <v>44626</v>
      </c>
      <c r="P861" s="43" t="s">
        <v>511</v>
      </c>
      <c r="Q861" s="57" t="s">
        <v>53</v>
      </c>
    </row>
    <row r="862" spans="1:18" hidden="1" x14ac:dyDescent="0.55000000000000004">
      <c r="A862" s="117" t="str">
        <f>VLOOKUP(B862,verwijzingen!$A$5:$B$152,2,FALSE)&amp;L862</f>
        <v>lbhvl200&gt;= 18 jaar</v>
      </c>
      <c r="B862" s="119" t="str">
        <f t="shared" si="52"/>
        <v>lange baan;200;vlinderslag;mannen;record</v>
      </c>
      <c r="C862" s="119" t="str">
        <f t="shared" si="53"/>
        <v>lange baan;200;vlinderslag;mannen</v>
      </c>
      <c r="D862" s="119" t="str">
        <f t="shared" si="54"/>
        <v>lange baan;200;vlinderslag;mannen0,00213460648148148</v>
      </c>
      <c r="E862" s="119" t="str">
        <f t="shared" si="55"/>
        <v>lange baan;200;vlinderslag;mannen;record0,00213460648148148</v>
      </c>
      <c r="F862" s="36" t="s">
        <v>502</v>
      </c>
      <c r="G862" s="57" t="s">
        <v>456</v>
      </c>
      <c r="H862" s="57">
        <v>200</v>
      </c>
      <c r="I862" s="36" t="s">
        <v>15</v>
      </c>
      <c r="J862" s="57" t="s">
        <v>450</v>
      </c>
      <c r="K862" s="57">
        <v>2004</v>
      </c>
      <c r="L862" s="114" t="s">
        <v>251</v>
      </c>
      <c r="M862" s="109">
        <v>2.1346064814814817E-3</v>
      </c>
      <c r="N862" s="43" t="s">
        <v>35</v>
      </c>
      <c r="O862" s="113">
        <v>44626</v>
      </c>
      <c r="P862" s="43" t="s">
        <v>511</v>
      </c>
      <c r="Q862" s="57" t="s">
        <v>38</v>
      </c>
    </row>
    <row r="863" spans="1:18" hidden="1" x14ac:dyDescent="0.55000000000000004">
      <c r="A863" s="117" t="str">
        <f>VLOOKUP(B863,verwijzingen!$A$5:$B$152,2,FALSE)&amp;L863</f>
        <v>lbhru100&gt;= 18 jaar</v>
      </c>
      <c r="B863" s="119" t="str">
        <f t="shared" si="52"/>
        <v>lange baan;100;rugslag;mannen;record</v>
      </c>
      <c r="C863" s="119" t="str">
        <f t="shared" si="53"/>
        <v>lange baan;100;rugslag;mannen</v>
      </c>
      <c r="D863" s="119" t="str">
        <f t="shared" si="54"/>
        <v>lange baan;100;rugslag;mannen0,000789814814814815</v>
      </c>
      <c r="E863" s="119" t="str">
        <f t="shared" si="55"/>
        <v>lange baan;100;rugslag;mannen;record0,000789814814814815</v>
      </c>
      <c r="F863" s="36" t="s">
        <v>502</v>
      </c>
      <c r="G863" s="57" t="s">
        <v>456</v>
      </c>
      <c r="H863" s="57">
        <v>100</v>
      </c>
      <c r="I863" s="36" t="s">
        <v>13</v>
      </c>
      <c r="J863" s="57" t="s">
        <v>450</v>
      </c>
      <c r="K863" s="57">
        <v>2004</v>
      </c>
      <c r="L863" s="114" t="s">
        <v>251</v>
      </c>
      <c r="M863" s="109">
        <v>7.8981481481481481E-4</v>
      </c>
      <c r="N863" s="43" t="s">
        <v>30</v>
      </c>
      <c r="O863" s="113">
        <v>44626</v>
      </c>
      <c r="P863" s="43" t="s">
        <v>511</v>
      </c>
      <c r="Q863" s="57" t="s">
        <v>38</v>
      </c>
    </row>
    <row r="864" spans="1:18" hidden="1" x14ac:dyDescent="0.55000000000000004">
      <c r="A864" s="117" t="str">
        <f>VLOOKUP(B864,verwijzingen!$A$5:$B$152,2,FALSE)&amp;L864</f>
        <v>lbhvl100&gt;= 18 jaar</v>
      </c>
      <c r="B864" s="119" t="str">
        <f t="shared" si="52"/>
        <v>lange baan;100;vlinderslag;mannen;record</v>
      </c>
      <c r="C864" s="119" t="str">
        <f t="shared" si="53"/>
        <v>lange baan;100;vlinderslag;mannen</v>
      </c>
      <c r="D864" s="119" t="str">
        <f t="shared" si="54"/>
        <v>lange baan;100;vlinderslag;mannen0,000778472222222222</v>
      </c>
      <c r="E864" s="119" t="str">
        <f t="shared" si="55"/>
        <v>lange baan;100;vlinderslag;mannen;record0,000778472222222222</v>
      </c>
      <c r="F864" s="36" t="s">
        <v>502</v>
      </c>
      <c r="G864" s="57" t="s">
        <v>456</v>
      </c>
      <c r="H864" s="57">
        <v>100</v>
      </c>
      <c r="I864" s="36" t="s">
        <v>15</v>
      </c>
      <c r="J864" s="57" t="s">
        <v>450</v>
      </c>
      <c r="K864" s="57">
        <v>2004</v>
      </c>
      <c r="L864" s="114" t="s">
        <v>251</v>
      </c>
      <c r="M864" s="109">
        <v>7.7847222222222217E-4</v>
      </c>
      <c r="N864" s="43" t="s">
        <v>30</v>
      </c>
      <c r="O864" s="113">
        <v>44626</v>
      </c>
      <c r="P864" s="43" t="s">
        <v>511</v>
      </c>
      <c r="Q864" s="57" t="s">
        <v>38</v>
      </c>
    </row>
    <row r="865" spans="1:18" hidden="1" x14ac:dyDescent="0.55000000000000004">
      <c r="A865" s="117" t="e">
        <f>VLOOKUP(B865,verwijzingen!$A$5:$B$152,2,FALSE)&amp;L865</f>
        <v>#N/A</v>
      </c>
      <c r="B865" s="119" t="str">
        <f t="shared" si="52"/>
        <v>korte baan;50;vlinderslag;vrouwen;oud</v>
      </c>
      <c r="C865" s="119" t="str">
        <f t="shared" si="53"/>
        <v>korte baan;50;vlinderslag;vrouwen</v>
      </c>
      <c r="D865" s="119" t="str">
        <f t="shared" si="54"/>
        <v>korte baan;50;vlinderslag;vrouwen0,000673842592592593</v>
      </c>
      <c r="E865" s="119" t="str">
        <f t="shared" si="55"/>
        <v>korte baan;50;vlinderslag;vrouwen;oud0,000673842592592593</v>
      </c>
      <c r="F865" s="36" t="s">
        <v>502</v>
      </c>
      <c r="G865" s="57" t="s">
        <v>57</v>
      </c>
      <c r="H865" s="57">
        <v>50</v>
      </c>
      <c r="I865" s="36" t="s">
        <v>15</v>
      </c>
      <c r="J865" s="57" t="s">
        <v>451</v>
      </c>
      <c r="K865" s="57">
        <v>2013</v>
      </c>
      <c r="L865" s="114" t="s">
        <v>44</v>
      </c>
      <c r="M865" s="109">
        <v>6.7384259259259253E-4</v>
      </c>
      <c r="N865" s="43" t="s">
        <v>503</v>
      </c>
      <c r="O865" s="113">
        <v>44633</v>
      </c>
      <c r="P865" s="43" t="s">
        <v>349</v>
      </c>
      <c r="Q865" s="57" t="s">
        <v>53</v>
      </c>
    </row>
    <row r="866" spans="1:18" x14ac:dyDescent="0.55000000000000004">
      <c r="A866" s="117" t="str">
        <f>VLOOKUP(B866,verwijzingen!$A$5:$B$152,2,FALSE)&amp;L866</f>
        <v>kbdru259 jaar</v>
      </c>
      <c r="B866" s="119" t="str">
        <f t="shared" si="52"/>
        <v>korte baan;25;rugslag;vrouwen;record</v>
      </c>
      <c r="C866" s="119" t="str">
        <f t="shared" si="53"/>
        <v>korte baan;25;rugslag;vrouwen</v>
      </c>
      <c r="D866" s="119" t="str">
        <f t="shared" si="54"/>
        <v>korte baan;25;rugslag;vrouwen0,000277546296296296</v>
      </c>
      <c r="E866" s="119" t="str">
        <f t="shared" si="55"/>
        <v>korte baan;25;rugslag;vrouwen;record0,000277546296296296</v>
      </c>
      <c r="F866" s="36" t="s">
        <v>502</v>
      </c>
      <c r="G866" s="57" t="s">
        <v>57</v>
      </c>
      <c r="H866" s="57">
        <v>25</v>
      </c>
      <c r="I866" s="36" t="s">
        <v>13</v>
      </c>
      <c r="J866" s="57" t="s">
        <v>451</v>
      </c>
      <c r="K866" s="57">
        <v>2013</v>
      </c>
      <c r="L866" s="114" t="s">
        <v>44</v>
      </c>
      <c r="M866" s="109">
        <v>2.775462962962963E-4</v>
      </c>
      <c r="N866" s="43" t="s">
        <v>503</v>
      </c>
      <c r="O866" s="113">
        <v>44633</v>
      </c>
      <c r="P866" s="43" t="s">
        <v>349</v>
      </c>
      <c r="Q866" s="57" t="s">
        <v>38</v>
      </c>
    </row>
    <row r="867" spans="1:18" x14ac:dyDescent="0.55000000000000004">
      <c r="A867" s="117" t="str">
        <f>VLOOKUP(B867,verwijzingen!$A$5:$B$152,2,FALSE)&amp;L867</f>
        <v>kbdru5011 jaar</v>
      </c>
      <c r="B867" s="119" t="str">
        <f t="shared" si="52"/>
        <v>korte baan;50;rugslag;vrouwen;record</v>
      </c>
      <c r="C867" s="119" t="str">
        <f t="shared" si="53"/>
        <v>korte baan;50;rugslag;vrouwen</v>
      </c>
      <c r="D867" s="119" t="str">
        <f t="shared" si="54"/>
        <v>korte baan;50;rugslag;vrouwen0,000467592592592593</v>
      </c>
      <c r="E867" s="119" t="str">
        <f t="shared" si="55"/>
        <v>korte baan;50;rugslag;vrouwen;record0,000467592592592593</v>
      </c>
      <c r="F867" s="36" t="s">
        <v>502</v>
      </c>
      <c r="G867" s="57" t="s">
        <v>57</v>
      </c>
      <c r="H867" s="57">
        <v>50</v>
      </c>
      <c r="I867" s="36" t="s">
        <v>13</v>
      </c>
      <c r="J867" s="57" t="s">
        <v>451</v>
      </c>
      <c r="K867" s="57">
        <v>2011</v>
      </c>
      <c r="L867" s="114" t="s">
        <v>46</v>
      </c>
      <c r="M867" s="109">
        <v>4.6759259259259258E-4</v>
      </c>
      <c r="N867" s="43" t="s">
        <v>468</v>
      </c>
      <c r="O867" s="113">
        <v>44633</v>
      </c>
      <c r="P867" s="43" t="s">
        <v>349</v>
      </c>
      <c r="Q867" s="57" t="s">
        <v>38</v>
      </c>
    </row>
    <row r="868" spans="1:18" hidden="1" x14ac:dyDescent="0.55000000000000004">
      <c r="A868" s="117" t="e">
        <f>VLOOKUP(B868,verwijzingen!$A$5:$B$152,2,FALSE)&amp;L868</f>
        <v>#N/A</v>
      </c>
      <c r="B868" s="119" t="str">
        <f t="shared" si="52"/>
        <v>korte baan;50;vrije slag;mannen;oud</v>
      </c>
      <c r="C868" s="119" t="str">
        <f t="shared" si="53"/>
        <v>korte baan;50;vrije slag;mannen</v>
      </c>
      <c r="D868" s="119" t="str">
        <f t="shared" si="54"/>
        <v>korte baan;50;vrije slag;mannen0,000483333333333333</v>
      </c>
      <c r="E868" s="119" t="str">
        <f t="shared" si="55"/>
        <v>korte baan;50;vrije slag;mannen;oud0,000483333333333333</v>
      </c>
      <c r="F868" s="36" t="s">
        <v>502</v>
      </c>
      <c r="G868" s="57" t="s">
        <v>57</v>
      </c>
      <c r="H868" s="57">
        <v>50</v>
      </c>
      <c r="I868" s="36" t="s">
        <v>12</v>
      </c>
      <c r="J868" s="57" t="s">
        <v>450</v>
      </c>
      <c r="K868" s="57">
        <v>2011</v>
      </c>
      <c r="L868" s="114" t="s">
        <v>46</v>
      </c>
      <c r="M868" s="109">
        <v>4.8333333333333328E-4</v>
      </c>
      <c r="N868" s="43" t="s">
        <v>478</v>
      </c>
      <c r="O868" s="113">
        <v>44633</v>
      </c>
      <c r="P868" s="43" t="s">
        <v>349</v>
      </c>
      <c r="Q868" s="57" t="s">
        <v>53</v>
      </c>
    </row>
    <row r="869" spans="1:18" hidden="1" x14ac:dyDescent="0.55000000000000004">
      <c r="A869" s="117" t="e">
        <f>VLOOKUP(B869,verwijzingen!$A$5:$B$152,2,FALSE)&amp;L869</f>
        <v>#N/A</v>
      </c>
      <c r="B869" s="119" t="str">
        <f t="shared" si="52"/>
        <v>korte baan;50;vlinderslag;vrouwen;oud</v>
      </c>
      <c r="C869" s="119" t="str">
        <f t="shared" si="53"/>
        <v>korte baan;50;vlinderslag;vrouwen</v>
      </c>
      <c r="D869" s="119" t="str">
        <f t="shared" si="54"/>
        <v>korte baan;50;vlinderslag;vrouwen0,000378819444444444</v>
      </c>
      <c r="E869" s="119" t="str">
        <f t="shared" si="55"/>
        <v>korte baan;50;vlinderslag;vrouwen;oud0,000378819444444444</v>
      </c>
      <c r="F869" s="36" t="s">
        <v>502</v>
      </c>
      <c r="G869" s="57" t="s">
        <v>57</v>
      </c>
      <c r="H869" s="57">
        <v>50</v>
      </c>
      <c r="I869" s="36" t="s">
        <v>15</v>
      </c>
      <c r="J869" s="57" t="s">
        <v>451</v>
      </c>
      <c r="K869" s="57">
        <v>2007</v>
      </c>
      <c r="L869" s="114" t="s">
        <v>50</v>
      </c>
      <c r="M869" s="109">
        <v>3.7881944444444443E-4</v>
      </c>
      <c r="N869" s="43" t="s">
        <v>26</v>
      </c>
      <c r="O869" s="113">
        <v>44633</v>
      </c>
      <c r="P869" s="43" t="s">
        <v>349</v>
      </c>
      <c r="Q869" s="57" t="s">
        <v>53</v>
      </c>
      <c r="R869" s="36">
        <v>29</v>
      </c>
    </row>
    <row r="870" spans="1:18" hidden="1" x14ac:dyDescent="0.55000000000000004">
      <c r="A870" s="117" t="e">
        <f>VLOOKUP(B870,verwijzingen!$A$5:$B$152,2,FALSE)&amp;L870</f>
        <v>#N/A</v>
      </c>
      <c r="B870" s="119" t="str">
        <f t="shared" si="52"/>
        <v>korte baan;100;vlinderslag;vrouwen;oud</v>
      </c>
      <c r="C870" s="119" t="str">
        <f t="shared" si="53"/>
        <v>korte baan;100;vlinderslag;vrouwen</v>
      </c>
      <c r="D870" s="119" t="str">
        <f t="shared" si="54"/>
        <v>korte baan;100;vlinderslag;vrouwen0,000803587962962963</v>
      </c>
      <c r="E870" s="119" t="str">
        <f t="shared" si="55"/>
        <v>korte baan;100;vlinderslag;vrouwen;oud0,000803587962962963</v>
      </c>
      <c r="F870" s="36" t="s">
        <v>502</v>
      </c>
      <c r="G870" s="57" t="s">
        <v>57</v>
      </c>
      <c r="H870" s="57">
        <v>100</v>
      </c>
      <c r="I870" s="36" t="s">
        <v>15</v>
      </c>
      <c r="J870" s="57" t="s">
        <v>451</v>
      </c>
      <c r="K870" s="57">
        <v>2007</v>
      </c>
      <c r="L870" s="114" t="s">
        <v>50</v>
      </c>
      <c r="M870" s="109">
        <v>8.0358796296296298E-4</v>
      </c>
      <c r="N870" s="43" t="s">
        <v>26</v>
      </c>
      <c r="O870" s="113">
        <v>44633</v>
      </c>
      <c r="P870" s="43" t="s">
        <v>349</v>
      </c>
      <c r="Q870" s="57" t="s">
        <v>53</v>
      </c>
      <c r="R870" s="36">
        <v>30</v>
      </c>
    </row>
    <row r="871" spans="1:18" hidden="1" x14ac:dyDescent="0.55000000000000004">
      <c r="A871" s="117" t="e">
        <f>VLOOKUP(B871,verwijzingen!$A$5:$B$152,2,FALSE)&amp;L871</f>
        <v>#N/A</v>
      </c>
      <c r="B871" s="119" t="str">
        <f t="shared" si="52"/>
        <v>korte baan;50;vrije slag;vrouwen;oud</v>
      </c>
      <c r="C871" s="119" t="str">
        <f t="shared" si="53"/>
        <v>korte baan;50;vrije slag;vrouwen</v>
      </c>
      <c r="D871" s="119" t="str">
        <f t="shared" si="54"/>
        <v>korte baan;50;vrije slag;vrouwen0,000377546296296296</v>
      </c>
      <c r="E871" s="119" t="str">
        <f t="shared" si="55"/>
        <v>korte baan;50;vrije slag;vrouwen;oud0,000377546296296296</v>
      </c>
      <c r="F871" s="36" t="s">
        <v>502</v>
      </c>
      <c r="G871" s="57" t="s">
        <v>57</v>
      </c>
      <c r="H871" s="57">
        <v>50</v>
      </c>
      <c r="I871" s="36" t="s">
        <v>12</v>
      </c>
      <c r="J871" s="57" t="s">
        <v>451</v>
      </c>
      <c r="K871" s="57">
        <v>2007</v>
      </c>
      <c r="L871" s="114" t="s">
        <v>50</v>
      </c>
      <c r="M871" s="109">
        <v>3.7754629629629623E-4</v>
      </c>
      <c r="N871" s="43" t="s">
        <v>464</v>
      </c>
      <c r="O871" s="113">
        <v>44633</v>
      </c>
      <c r="P871" s="43" t="s">
        <v>349</v>
      </c>
      <c r="Q871" s="57" t="s">
        <v>53</v>
      </c>
    </row>
    <row r="872" spans="1:18" hidden="1" x14ac:dyDescent="0.55000000000000004">
      <c r="A872" s="117" t="e">
        <f>VLOOKUP(B872,verwijzingen!$A$5:$B$152,2,FALSE)&amp;L872</f>
        <v>#N/A</v>
      </c>
      <c r="B872" s="119" t="str">
        <f t="shared" si="52"/>
        <v>korte baan;100;wisselslag;vrouwen;oud</v>
      </c>
      <c r="C872" s="119" t="str">
        <f t="shared" si="53"/>
        <v>korte baan;100;wisselslag;vrouwen</v>
      </c>
      <c r="D872" s="119" t="str">
        <f t="shared" si="54"/>
        <v>korte baan;100;wisselslag;vrouwen0,000851273148148148</v>
      </c>
      <c r="E872" s="119" t="str">
        <f t="shared" si="55"/>
        <v>korte baan;100;wisselslag;vrouwen;oud0,000851273148148148</v>
      </c>
      <c r="F872" s="36" t="s">
        <v>502</v>
      </c>
      <c r="G872" s="57" t="s">
        <v>57</v>
      </c>
      <c r="H872" s="57">
        <v>100</v>
      </c>
      <c r="I872" s="36" t="s">
        <v>17</v>
      </c>
      <c r="J872" s="57" t="s">
        <v>451</v>
      </c>
      <c r="K872" s="57">
        <v>2007</v>
      </c>
      <c r="L872" s="114" t="s">
        <v>50</v>
      </c>
      <c r="M872" s="109">
        <v>8.512731481481482E-4</v>
      </c>
      <c r="N872" s="43" t="s">
        <v>464</v>
      </c>
      <c r="O872" s="113">
        <v>44633</v>
      </c>
      <c r="P872" s="43" t="s">
        <v>349</v>
      </c>
      <c r="Q872" s="57" t="s">
        <v>53</v>
      </c>
    </row>
    <row r="873" spans="1:18" hidden="1" x14ac:dyDescent="0.55000000000000004">
      <c r="A873" s="117" t="e">
        <f>VLOOKUP(B873,verwijzingen!$A$5:$B$152,2,FALSE)&amp;L873</f>
        <v>#N/A</v>
      </c>
      <c r="B873" s="119" t="str">
        <f t="shared" si="52"/>
        <v>korte baan;50;vrije slag;vrouwen;oud</v>
      </c>
      <c r="C873" s="119" t="str">
        <f t="shared" si="53"/>
        <v>korte baan;50;vrije slag;vrouwen</v>
      </c>
      <c r="D873" s="119" t="str">
        <f t="shared" si="54"/>
        <v>korte baan;50;vrije slag;vrouwen0,000357986111111111</v>
      </c>
      <c r="E873" s="119" t="str">
        <f t="shared" si="55"/>
        <v>korte baan;50;vrije slag;vrouwen;oud0,000357986111111111</v>
      </c>
      <c r="F873" s="36" t="s">
        <v>502</v>
      </c>
      <c r="G873" s="57" t="s">
        <v>57</v>
      </c>
      <c r="H873" s="57">
        <v>50</v>
      </c>
      <c r="I873" s="36" t="s">
        <v>12</v>
      </c>
      <c r="J873" s="57" t="s">
        <v>451</v>
      </c>
      <c r="K873" s="57">
        <v>2005</v>
      </c>
      <c r="L873" s="114" t="s">
        <v>52</v>
      </c>
      <c r="M873" s="109">
        <v>3.5798611111111106E-4</v>
      </c>
      <c r="N873" s="43" t="s">
        <v>465</v>
      </c>
      <c r="O873" s="113">
        <v>44633</v>
      </c>
      <c r="P873" s="43" t="s">
        <v>349</v>
      </c>
      <c r="Q873" s="57" t="s">
        <v>53</v>
      </c>
    </row>
    <row r="874" spans="1:18" hidden="1" x14ac:dyDescent="0.55000000000000004">
      <c r="A874" s="117" t="e">
        <f>VLOOKUP(B874,verwijzingen!$A$5:$B$152,2,FALSE)&amp;L874</f>
        <v>#N/A</v>
      </c>
      <c r="B874" s="119" t="str">
        <f t="shared" si="52"/>
        <v>korte baan;50;rugslag;vrouwen;oud</v>
      </c>
      <c r="C874" s="119" t="str">
        <f t="shared" si="53"/>
        <v>korte baan;50;rugslag;vrouwen</v>
      </c>
      <c r="D874" s="119" t="str">
        <f t="shared" si="54"/>
        <v>korte baan;50;rugslag;vrouwen0,000423958333333333</v>
      </c>
      <c r="E874" s="119" t="str">
        <f t="shared" si="55"/>
        <v>korte baan;50;rugslag;vrouwen;oud0,000423958333333333</v>
      </c>
      <c r="F874" s="36" t="s">
        <v>502</v>
      </c>
      <c r="G874" s="57" t="s">
        <v>57</v>
      </c>
      <c r="H874" s="57">
        <v>50</v>
      </c>
      <c r="I874" s="36" t="s">
        <v>13</v>
      </c>
      <c r="J874" s="57" t="s">
        <v>451</v>
      </c>
      <c r="K874" s="57">
        <v>2005</v>
      </c>
      <c r="L874" s="114" t="s">
        <v>52</v>
      </c>
      <c r="M874" s="109">
        <v>4.2395833333333332E-4</v>
      </c>
      <c r="N874" s="43" t="s">
        <v>465</v>
      </c>
      <c r="O874" s="113">
        <v>44633</v>
      </c>
      <c r="P874" s="43" t="s">
        <v>349</v>
      </c>
      <c r="Q874" s="57" t="s">
        <v>53</v>
      </c>
    </row>
    <row r="875" spans="1:18" hidden="1" x14ac:dyDescent="0.55000000000000004">
      <c r="A875" s="117" t="e">
        <f>VLOOKUP(B875,verwijzingen!$A$5:$B$152,2,FALSE)&amp;L875</f>
        <v>#N/A</v>
      </c>
      <c r="B875" s="119" t="str">
        <f t="shared" si="52"/>
        <v>korte baan;100;rugslag;vrouwen;oud</v>
      </c>
      <c r="C875" s="119" t="str">
        <f t="shared" si="53"/>
        <v>korte baan;100;rugslag;vrouwen</v>
      </c>
      <c r="D875" s="119" t="str">
        <f t="shared" si="54"/>
        <v>korte baan;100;rugslag;vrouwen0,000870717592592593</v>
      </c>
      <c r="E875" s="119" t="str">
        <f t="shared" si="55"/>
        <v>korte baan;100;rugslag;vrouwen;oud0,000870717592592593</v>
      </c>
      <c r="F875" s="36" t="s">
        <v>502</v>
      </c>
      <c r="G875" s="57" t="s">
        <v>57</v>
      </c>
      <c r="H875" s="57">
        <v>100</v>
      </c>
      <c r="I875" s="36" t="s">
        <v>13</v>
      </c>
      <c r="J875" s="57" t="s">
        <v>451</v>
      </c>
      <c r="K875" s="57">
        <v>2005</v>
      </c>
      <c r="L875" s="114" t="s">
        <v>52</v>
      </c>
      <c r="M875" s="109">
        <v>8.7071759259259264E-4</v>
      </c>
      <c r="N875" s="43" t="s">
        <v>465</v>
      </c>
      <c r="O875" s="113">
        <v>44633</v>
      </c>
      <c r="P875" s="43" t="s">
        <v>349</v>
      </c>
      <c r="Q875" s="57" t="s">
        <v>53</v>
      </c>
    </row>
    <row r="876" spans="1:18" hidden="1" x14ac:dyDescent="0.55000000000000004">
      <c r="A876" s="117" t="e">
        <f>VLOOKUP(B876,verwijzingen!$A$5:$B$152,2,FALSE)&amp;L876</f>
        <v>#N/A</v>
      </c>
      <c r="B876" s="119" t="str">
        <f t="shared" si="52"/>
        <v>korte baan;50;vlinderslag;vrouwen;oud</v>
      </c>
      <c r="C876" s="119" t="str">
        <f t="shared" si="53"/>
        <v>korte baan;50;vlinderslag;vrouwen</v>
      </c>
      <c r="D876" s="119" t="str">
        <f t="shared" si="54"/>
        <v>korte baan;50;vlinderslag;vrouwen0,000389699074074074</v>
      </c>
      <c r="E876" s="119" t="str">
        <f t="shared" si="55"/>
        <v>korte baan;50;vlinderslag;vrouwen;oud0,000389699074074074</v>
      </c>
      <c r="F876" s="36" t="s">
        <v>502</v>
      </c>
      <c r="G876" s="57" t="s">
        <v>57</v>
      </c>
      <c r="H876" s="57">
        <v>50</v>
      </c>
      <c r="I876" s="36" t="s">
        <v>15</v>
      </c>
      <c r="J876" s="57" t="s">
        <v>451</v>
      </c>
      <c r="K876" s="57">
        <v>2002</v>
      </c>
      <c r="L876" s="114" t="s">
        <v>251</v>
      </c>
      <c r="M876" s="109">
        <v>3.8969907407407405E-4</v>
      </c>
      <c r="N876" s="43" t="s">
        <v>24</v>
      </c>
      <c r="O876" s="113">
        <v>44633</v>
      </c>
      <c r="P876" s="43" t="s">
        <v>349</v>
      </c>
      <c r="Q876" s="57" t="s">
        <v>53</v>
      </c>
    </row>
    <row r="877" spans="1:18" x14ac:dyDescent="0.55000000000000004">
      <c r="A877" s="117" t="str">
        <f>VLOOKUP(B877,verwijzingen!$A$5:$B$152,2,FALSE)&amp;L877</f>
        <v>kbhru50&gt;= 18 jaar</v>
      </c>
      <c r="B877" s="119" t="str">
        <f t="shared" si="52"/>
        <v>korte baan;50;rugslag;mannen;record</v>
      </c>
      <c r="C877" s="119" t="str">
        <f t="shared" si="53"/>
        <v>korte baan;50;rugslag;mannen</v>
      </c>
      <c r="D877" s="119" t="str">
        <f t="shared" si="54"/>
        <v>korte baan;50;rugslag;mannen0,000346296296296296</v>
      </c>
      <c r="E877" s="119" t="str">
        <f t="shared" si="55"/>
        <v>korte baan;50;rugslag;mannen;record0,000346296296296296</v>
      </c>
      <c r="F877" s="36" t="s">
        <v>502</v>
      </c>
      <c r="G877" s="57" t="s">
        <v>57</v>
      </c>
      <c r="H877" s="57">
        <v>50</v>
      </c>
      <c r="I877" s="36" t="s">
        <v>13</v>
      </c>
      <c r="J877" s="57" t="s">
        <v>450</v>
      </c>
      <c r="K877" s="57">
        <v>2003</v>
      </c>
      <c r="L877" s="114" t="s">
        <v>251</v>
      </c>
      <c r="M877" s="109">
        <v>3.4629629629629632E-4</v>
      </c>
      <c r="N877" s="43" t="s">
        <v>20</v>
      </c>
      <c r="O877" s="113">
        <v>44633</v>
      </c>
      <c r="P877" s="43" t="s">
        <v>349</v>
      </c>
      <c r="Q877" s="57" t="s">
        <v>38</v>
      </c>
    </row>
    <row r="878" spans="1:18" hidden="1" x14ac:dyDescent="0.55000000000000004">
      <c r="A878" s="117" t="e">
        <f>VLOOKUP(B878,verwijzingen!$A$5:$B$152,2,FALSE)&amp;L878</f>
        <v>#N/A</v>
      </c>
      <c r="B878" s="119" t="str">
        <f t="shared" si="52"/>
        <v>korte baan;50;vlinderslag;mannen;oud</v>
      </c>
      <c r="C878" s="119" t="str">
        <f t="shared" si="53"/>
        <v>korte baan;50;vlinderslag;mannen</v>
      </c>
      <c r="D878" s="119" t="str">
        <f t="shared" si="54"/>
        <v>korte baan;50;vlinderslag;mannen0,000337037037037037</v>
      </c>
      <c r="E878" s="119" t="str">
        <f t="shared" si="55"/>
        <v>korte baan;50;vlinderslag;mannen;oud0,000337037037037037</v>
      </c>
      <c r="F878" s="36" t="s">
        <v>502</v>
      </c>
      <c r="G878" s="57" t="s">
        <v>57</v>
      </c>
      <c r="H878" s="57">
        <v>50</v>
      </c>
      <c r="I878" s="36" t="s">
        <v>15</v>
      </c>
      <c r="J878" s="57" t="s">
        <v>450</v>
      </c>
      <c r="K878" s="57">
        <v>2003</v>
      </c>
      <c r="L878" s="114" t="s">
        <v>251</v>
      </c>
      <c r="M878" s="109">
        <v>3.37037037037037E-4</v>
      </c>
      <c r="N878" s="43" t="s">
        <v>510</v>
      </c>
      <c r="O878" s="113">
        <v>44633</v>
      </c>
      <c r="P878" s="43" t="s">
        <v>349</v>
      </c>
      <c r="Q878" s="57" t="s">
        <v>53</v>
      </c>
    </row>
    <row r="879" spans="1:18" hidden="1" x14ac:dyDescent="0.55000000000000004">
      <c r="A879" s="117" t="e">
        <f>VLOOKUP(B879,verwijzingen!$A$5:$B$152,2,FALSE)&amp;L879</f>
        <v>#N/A</v>
      </c>
      <c r="B879" s="119" t="str">
        <f t="shared" si="52"/>
        <v>korte baan;50;vrije slag;mannen;oud</v>
      </c>
      <c r="C879" s="119" t="str">
        <f t="shared" si="53"/>
        <v>korte baan;50;vrije slag;mannen</v>
      </c>
      <c r="D879" s="119" t="str">
        <f t="shared" si="54"/>
        <v>korte baan;50;vrije slag;mannen0,000302314814814815</v>
      </c>
      <c r="E879" s="119" t="str">
        <f t="shared" si="55"/>
        <v>korte baan;50;vrije slag;mannen;oud0,000302314814814815</v>
      </c>
      <c r="F879" s="36" t="s">
        <v>502</v>
      </c>
      <c r="G879" s="57" t="s">
        <v>57</v>
      </c>
      <c r="H879" s="57">
        <v>50</v>
      </c>
      <c r="I879" s="36" t="s">
        <v>12</v>
      </c>
      <c r="J879" s="57" t="s">
        <v>450</v>
      </c>
      <c r="K879" s="57">
        <v>2004</v>
      </c>
      <c r="L879" s="114" t="s">
        <v>251</v>
      </c>
      <c r="M879" s="109">
        <v>3.0231481481481483E-4</v>
      </c>
      <c r="N879" s="43" t="s">
        <v>30</v>
      </c>
      <c r="O879" s="113">
        <v>44633</v>
      </c>
      <c r="P879" s="43" t="s">
        <v>349</v>
      </c>
      <c r="Q879" s="57" t="s">
        <v>53</v>
      </c>
    </row>
    <row r="880" spans="1:18" x14ac:dyDescent="0.55000000000000004">
      <c r="A880" s="117" t="str">
        <f>VLOOKUP(B880,verwijzingen!$A$5:$B$152,2,FALSE)&amp;L880</f>
        <v>kbhru100&gt;= 18 jaar</v>
      </c>
      <c r="B880" s="119" t="str">
        <f t="shared" si="52"/>
        <v>korte baan;100;rugslag;mannen;record</v>
      </c>
      <c r="C880" s="119" t="str">
        <f t="shared" si="53"/>
        <v>korte baan;100;rugslag;mannen</v>
      </c>
      <c r="D880" s="119" t="str">
        <f t="shared" si="54"/>
        <v>korte baan;100;rugslag;mannen0,000735532407407407</v>
      </c>
      <c r="E880" s="119" t="str">
        <f t="shared" si="55"/>
        <v>korte baan;100;rugslag;mannen;record0,000735532407407407</v>
      </c>
      <c r="F880" s="36" t="s">
        <v>502</v>
      </c>
      <c r="G880" s="57" t="s">
        <v>57</v>
      </c>
      <c r="H880" s="57">
        <v>100</v>
      </c>
      <c r="I880" s="36" t="s">
        <v>13</v>
      </c>
      <c r="J880" s="57" t="s">
        <v>450</v>
      </c>
      <c r="K880" s="57">
        <v>2004</v>
      </c>
      <c r="L880" s="114" t="s">
        <v>251</v>
      </c>
      <c r="M880" s="109">
        <v>7.355324074074074E-4</v>
      </c>
      <c r="N880" s="43" t="s">
        <v>30</v>
      </c>
      <c r="O880" s="113">
        <v>44633</v>
      </c>
      <c r="P880" s="43" t="s">
        <v>349</v>
      </c>
      <c r="Q880" s="57" t="s">
        <v>38</v>
      </c>
    </row>
    <row r="881" spans="1:18" x14ac:dyDescent="0.55000000000000004">
      <c r="A881" s="117" t="str">
        <f>VLOOKUP(B881,verwijzingen!$A$5:$B$152,2,FALSE)&amp;L881</f>
        <v>kbhwi4x50&gt;= 18 jaar</v>
      </c>
      <c r="B881" s="119" t="str">
        <f t="shared" si="52"/>
        <v>korte baan;4x50;wisselslag;mannen;record</v>
      </c>
      <c r="C881" s="119" t="str">
        <f t="shared" si="53"/>
        <v>korte baan;4x50;wisselslag;mannen</v>
      </c>
      <c r="D881" s="119" t="str">
        <f t="shared" si="54"/>
        <v>korte baan;4x50;wisselslag;mannen0,00137199074074074</v>
      </c>
      <c r="E881" s="119" t="str">
        <f t="shared" si="55"/>
        <v>korte baan;4x50;wisselslag;mannen;record0,00137199074074074</v>
      </c>
      <c r="F881" s="36" t="s">
        <v>502</v>
      </c>
      <c r="G881" s="57" t="s">
        <v>57</v>
      </c>
      <c r="H881" s="57" t="s">
        <v>350</v>
      </c>
      <c r="I881" s="36" t="s">
        <v>17</v>
      </c>
      <c r="J881" s="57" t="s">
        <v>450</v>
      </c>
      <c r="K881" s="57">
        <v>2000</v>
      </c>
      <c r="L881" s="114" t="s">
        <v>251</v>
      </c>
      <c r="M881" s="109">
        <v>1.3719907407407407E-3</v>
      </c>
      <c r="N881" s="43" t="s">
        <v>352</v>
      </c>
      <c r="O881" s="113">
        <v>44633</v>
      </c>
      <c r="P881" s="43" t="s">
        <v>349</v>
      </c>
      <c r="Q881" s="57" t="s">
        <v>38</v>
      </c>
    </row>
    <row r="882" spans="1:18" hidden="1" x14ac:dyDescent="0.55000000000000004">
      <c r="A882" s="117" t="e">
        <f>VLOOKUP(B882,verwijzingen!$A$5:$B$152,2,FALSE)&amp;L882</f>
        <v>#N/A</v>
      </c>
      <c r="B882" s="119" t="str">
        <f t="shared" si="52"/>
        <v>korte baan;25;vrije slag;vrouwen;oud</v>
      </c>
      <c r="C882" s="119" t="str">
        <f t="shared" si="53"/>
        <v>korte baan;25;vrije slag;vrouwen</v>
      </c>
      <c r="D882" s="119" t="str">
        <f t="shared" si="54"/>
        <v>korte baan;25;vrije slag;vrouwen0,000297106481481481</v>
      </c>
      <c r="E882" s="119" t="str">
        <f t="shared" si="55"/>
        <v>korte baan;25;vrije slag;vrouwen;oud0,000297106481481481</v>
      </c>
      <c r="F882" s="36" t="s">
        <v>530</v>
      </c>
      <c r="G882" s="57" t="s">
        <v>57</v>
      </c>
      <c r="H882" s="57">
        <v>25</v>
      </c>
      <c r="I882" s="36" t="s">
        <v>12</v>
      </c>
      <c r="J882" s="57" t="s">
        <v>451</v>
      </c>
      <c r="K882" s="57">
        <v>2014</v>
      </c>
      <c r="L882" s="114" t="s">
        <v>43</v>
      </c>
      <c r="M882" s="109">
        <v>2.9710648148148147E-4</v>
      </c>
      <c r="N882" s="43" t="s">
        <v>477</v>
      </c>
      <c r="O882" s="113">
        <v>44843</v>
      </c>
      <c r="P882" s="43" t="s">
        <v>349</v>
      </c>
      <c r="Q882" s="57" t="s">
        <v>53</v>
      </c>
    </row>
    <row r="883" spans="1:18" hidden="1" x14ac:dyDescent="0.55000000000000004">
      <c r="A883" s="117" t="e">
        <f>VLOOKUP(B883,verwijzingen!$A$5:$B$152,2,FALSE)&amp;L883</f>
        <v>#N/A</v>
      </c>
      <c r="B883" s="119" t="str">
        <f t="shared" si="52"/>
        <v>korte baan;25;rugslag;vrouwen;oud</v>
      </c>
      <c r="C883" s="119" t="str">
        <f t="shared" si="53"/>
        <v>korte baan;25;rugslag;vrouwen</v>
      </c>
      <c r="D883" s="119" t="str">
        <f t="shared" si="54"/>
        <v>korte baan;25;rugslag;vrouwen0,000367476851851852</v>
      </c>
      <c r="E883" s="119" t="str">
        <f t="shared" si="55"/>
        <v>korte baan;25;rugslag;vrouwen;oud0,000367476851851852</v>
      </c>
      <c r="F883" s="36" t="s">
        <v>502</v>
      </c>
      <c r="G883" s="57" t="s">
        <v>57</v>
      </c>
      <c r="H883" s="57">
        <v>25</v>
      </c>
      <c r="I883" s="36" t="s">
        <v>13</v>
      </c>
      <c r="J883" s="57" t="s">
        <v>451</v>
      </c>
      <c r="K883" s="57">
        <v>2014</v>
      </c>
      <c r="L883" s="114" t="s">
        <v>43</v>
      </c>
      <c r="M883" s="109">
        <v>3.6747685185185185E-4</v>
      </c>
      <c r="N883" s="43" t="s">
        <v>477</v>
      </c>
      <c r="O883" s="113">
        <v>44640</v>
      </c>
      <c r="P883" s="43" t="s">
        <v>454</v>
      </c>
      <c r="Q883" s="57" t="s">
        <v>53</v>
      </c>
    </row>
    <row r="884" spans="1:18" hidden="1" x14ac:dyDescent="0.55000000000000004">
      <c r="A884" s="117" t="e">
        <f>VLOOKUP(B884,verwijzingen!$A$5:$B$152,2,FALSE)&amp;L884</f>
        <v>#N/A</v>
      </c>
      <c r="B884" s="119" t="str">
        <f t="shared" si="52"/>
        <v>korte baan;50;vrije slag;vrouwen;oud</v>
      </c>
      <c r="C884" s="119" t="str">
        <f t="shared" si="53"/>
        <v>korte baan;50;vrije slag;vrouwen</v>
      </c>
      <c r="D884" s="119" t="str">
        <f t="shared" si="54"/>
        <v>korte baan;50;vrije slag;vrouwen0,000475925925925926</v>
      </c>
      <c r="E884" s="119" t="str">
        <f t="shared" si="55"/>
        <v>korte baan;50;vrije slag;vrouwen;oud0,000475925925925926</v>
      </c>
      <c r="F884" s="36" t="s">
        <v>502</v>
      </c>
      <c r="G884" s="57" t="s">
        <v>57</v>
      </c>
      <c r="H884" s="57">
        <v>50</v>
      </c>
      <c r="I884" s="36" t="s">
        <v>12</v>
      </c>
      <c r="J884" s="57" t="s">
        <v>451</v>
      </c>
      <c r="K884" s="57">
        <v>2011</v>
      </c>
      <c r="L884" s="114" t="s">
        <v>46</v>
      </c>
      <c r="M884" s="109">
        <v>4.7592592592592587E-4</v>
      </c>
      <c r="N884" s="43" t="s">
        <v>468</v>
      </c>
      <c r="O884" s="113">
        <v>44640</v>
      </c>
      <c r="P884" s="43" t="s">
        <v>454</v>
      </c>
      <c r="Q884" s="57" t="s">
        <v>53</v>
      </c>
    </row>
    <row r="885" spans="1:18" hidden="1" x14ac:dyDescent="0.55000000000000004">
      <c r="A885" s="117" t="e">
        <f>VLOOKUP(B885,verwijzingen!$A$5:$B$152,2,FALSE)&amp;L885</f>
        <v>#N/A</v>
      </c>
      <c r="B885" s="119" t="str">
        <f t="shared" si="52"/>
        <v>korte baan;100;vrije slag;vrouwen;oud</v>
      </c>
      <c r="C885" s="119" t="str">
        <f t="shared" si="53"/>
        <v>korte baan;100;vrije slag;vrouwen</v>
      </c>
      <c r="D885" s="119" t="str">
        <f t="shared" si="54"/>
        <v>korte baan;100;vrije slag;vrouwen0,000980092592592593</v>
      </c>
      <c r="E885" s="119" t="str">
        <f t="shared" si="55"/>
        <v>korte baan;100;vrije slag;vrouwen;oud0,000980092592592593</v>
      </c>
      <c r="F885" s="36" t="s">
        <v>502</v>
      </c>
      <c r="G885" s="57" t="s">
        <v>57</v>
      </c>
      <c r="H885" s="57">
        <v>100</v>
      </c>
      <c r="I885" s="36" t="s">
        <v>12</v>
      </c>
      <c r="J885" s="57" t="s">
        <v>451</v>
      </c>
      <c r="K885" s="57">
        <v>2011</v>
      </c>
      <c r="L885" s="114" t="s">
        <v>46</v>
      </c>
      <c r="M885" s="109">
        <v>9.8009259259259252E-4</v>
      </c>
      <c r="N885" s="43" t="s">
        <v>468</v>
      </c>
      <c r="O885" s="113">
        <v>44640</v>
      </c>
      <c r="P885" s="43" t="s">
        <v>454</v>
      </c>
      <c r="Q885" s="57" t="s">
        <v>53</v>
      </c>
    </row>
    <row r="886" spans="1:18" hidden="1" x14ac:dyDescent="0.55000000000000004">
      <c r="A886" s="117" t="e">
        <f>VLOOKUP(B886,verwijzingen!$A$5:$B$152,2,FALSE)&amp;L886</f>
        <v>#N/A</v>
      </c>
      <c r="B886" s="119" t="str">
        <f t="shared" ref="B886:B947" si="56">+$G886&amp;";"&amp;$H886&amp;";"&amp;$I886&amp;";"&amp;$J886&amp;";"&amp;$Q886</f>
        <v>korte baan;50;vlinderslag;vrouwen;oud</v>
      </c>
      <c r="C886" s="119" t="str">
        <f t="shared" ref="C886:C947" si="57">+$G886&amp;";"&amp;$H886&amp;";"&amp;$I886&amp;";"&amp;$J886</f>
        <v>korte baan;50;vlinderslag;vrouwen</v>
      </c>
      <c r="D886" s="119" t="str">
        <f t="shared" si="54"/>
        <v>korte baan;50;vlinderslag;vrouwen0,000566319444444444</v>
      </c>
      <c r="E886" s="119" t="str">
        <f t="shared" si="55"/>
        <v>korte baan;50;vlinderslag;vrouwen;oud0,000566319444444444</v>
      </c>
      <c r="F886" s="36" t="s">
        <v>502</v>
      </c>
      <c r="G886" s="57" t="s">
        <v>57</v>
      </c>
      <c r="H886" s="57">
        <v>50</v>
      </c>
      <c r="I886" s="36" t="s">
        <v>15</v>
      </c>
      <c r="J886" s="57" t="s">
        <v>451</v>
      </c>
      <c r="K886" s="57">
        <v>2011</v>
      </c>
      <c r="L886" s="114" t="s">
        <v>46</v>
      </c>
      <c r="M886" s="109">
        <v>5.6631944444444449E-4</v>
      </c>
      <c r="N886" s="43" t="s">
        <v>468</v>
      </c>
      <c r="O886" s="113">
        <v>44640</v>
      </c>
      <c r="P886" s="43" t="s">
        <v>454</v>
      </c>
      <c r="Q886" s="57" t="s">
        <v>53</v>
      </c>
    </row>
    <row r="887" spans="1:18" hidden="1" x14ac:dyDescent="0.55000000000000004">
      <c r="A887" s="117" t="e">
        <f>VLOOKUP(B887,verwijzingen!$A$5:$B$152,2,FALSE)&amp;L887</f>
        <v>#N/A</v>
      </c>
      <c r="B887" s="119" t="str">
        <f t="shared" si="56"/>
        <v>korte baan;100;vlinderslag;vrouwen;oud</v>
      </c>
      <c r="C887" s="119" t="str">
        <f t="shared" si="57"/>
        <v>korte baan;100;vlinderslag;vrouwen</v>
      </c>
      <c r="D887" s="119" t="str">
        <f t="shared" si="54"/>
        <v>korte baan;100;vlinderslag;vrouwen0,00133321759259259</v>
      </c>
      <c r="E887" s="119" t="str">
        <f t="shared" si="55"/>
        <v>korte baan;100;vlinderslag;vrouwen;oud0,00133321759259259</v>
      </c>
      <c r="F887" s="36" t="s">
        <v>502</v>
      </c>
      <c r="G887" s="57" t="s">
        <v>57</v>
      </c>
      <c r="H887" s="57">
        <v>100</v>
      </c>
      <c r="I887" s="36" t="s">
        <v>15</v>
      </c>
      <c r="J887" s="57" t="s">
        <v>451</v>
      </c>
      <c r="K887" s="57">
        <v>2011</v>
      </c>
      <c r="L887" s="114" t="s">
        <v>46</v>
      </c>
      <c r="M887" s="109">
        <v>1.3332175925925924E-3</v>
      </c>
      <c r="N887" s="43" t="s">
        <v>468</v>
      </c>
      <c r="O887" s="113">
        <v>44640</v>
      </c>
      <c r="P887" s="43" t="s">
        <v>454</v>
      </c>
      <c r="Q887" s="57" t="s">
        <v>53</v>
      </c>
    </row>
    <row r="888" spans="1:18" hidden="1" x14ac:dyDescent="0.55000000000000004">
      <c r="A888" s="117" t="e">
        <f>VLOOKUP(B888,verwijzingen!$A$5:$B$152,2,FALSE)&amp;L888</f>
        <v>#N/A</v>
      </c>
      <c r="B888" s="119" t="str">
        <f t="shared" si="56"/>
        <v>korte baan;200;wisselslag;vrouwen;oud</v>
      </c>
      <c r="C888" s="119" t="str">
        <f t="shared" si="57"/>
        <v>korte baan;200;wisselslag;vrouwen</v>
      </c>
      <c r="D888" s="119" t="str">
        <f t="shared" si="54"/>
        <v>korte baan;200;wisselslag;vrouwen0,00238032407407407</v>
      </c>
      <c r="E888" s="119" t="str">
        <f t="shared" si="55"/>
        <v>korte baan;200;wisselslag;vrouwen;oud0,00238032407407407</v>
      </c>
      <c r="F888" s="36" t="s">
        <v>502</v>
      </c>
      <c r="G888" s="57" t="s">
        <v>57</v>
      </c>
      <c r="H888" s="57">
        <v>200</v>
      </c>
      <c r="I888" s="36" t="s">
        <v>17</v>
      </c>
      <c r="J888" s="57" t="s">
        <v>451</v>
      </c>
      <c r="K888" s="57">
        <v>2011</v>
      </c>
      <c r="L888" s="114" t="s">
        <v>46</v>
      </c>
      <c r="M888" s="109">
        <v>2.3803240740740742E-3</v>
      </c>
      <c r="N888" s="43" t="s">
        <v>468</v>
      </c>
      <c r="O888" s="113">
        <v>44640</v>
      </c>
      <c r="P888" s="43" t="s">
        <v>454</v>
      </c>
      <c r="Q888" s="57" t="s">
        <v>53</v>
      </c>
    </row>
    <row r="889" spans="1:18" hidden="1" x14ac:dyDescent="0.55000000000000004">
      <c r="A889" s="117" t="e">
        <f>VLOOKUP(B889,verwijzingen!$A$5:$B$152,2,FALSE)&amp;L889</f>
        <v>#N/A</v>
      </c>
      <c r="B889" s="119" t="str">
        <f t="shared" si="56"/>
        <v>korte baan;100;vrije slag;mannen;oud</v>
      </c>
      <c r="C889" s="119" t="str">
        <f t="shared" si="57"/>
        <v>korte baan;100;vrije slag;mannen</v>
      </c>
      <c r="D889" s="119" t="str">
        <f t="shared" si="54"/>
        <v>korte baan;100;vrije slag;mannen0,00114652777777778</v>
      </c>
      <c r="E889" s="119" t="str">
        <f t="shared" si="55"/>
        <v>korte baan;100;vrije slag;mannen;oud0,00114652777777778</v>
      </c>
      <c r="F889" s="36" t="s">
        <v>502</v>
      </c>
      <c r="G889" s="57" t="s">
        <v>57</v>
      </c>
      <c r="H889" s="57">
        <v>100</v>
      </c>
      <c r="I889" s="36" t="s">
        <v>12</v>
      </c>
      <c r="J889" s="57" t="s">
        <v>450</v>
      </c>
      <c r="K889" s="57">
        <v>2011</v>
      </c>
      <c r="L889" s="114" t="s">
        <v>46</v>
      </c>
      <c r="M889" s="109">
        <v>1.1465277777777778E-3</v>
      </c>
      <c r="N889" s="43" t="s">
        <v>478</v>
      </c>
      <c r="O889" s="113">
        <v>44640</v>
      </c>
      <c r="P889" s="43" t="s">
        <v>454</v>
      </c>
      <c r="Q889" s="57" t="s">
        <v>53</v>
      </c>
    </row>
    <row r="890" spans="1:18" hidden="1" x14ac:dyDescent="0.55000000000000004">
      <c r="A890" s="117" t="e">
        <f>VLOOKUP(B890,verwijzingen!$A$5:$B$152,2,FALSE)&amp;L890</f>
        <v>#N/A</v>
      </c>
      <c r="B890" s="119" t="str">
        <f t="shared" si="56"/>
        <v>korte baan;50;vlinderslag;mannen;oud</v>
      </c>
      <c r="C890" s="119" t="str">
        <f t="shared" si="57"/>
        <v>korte baan;50;vlinderslag;mannen</v>
      </c>
      <c r="D890" s="119" t="str">
        <f t="shared" si="54"/>
        <v>korte baan;50;vlinderslag;mannen0,000726388888888889</v>
      </c>
      <c r="E890" s="119" t="str">
        <f t="shared" si="55"/>
        <v>korte baan;50;vlinderslag;mannen;oud0,000726388888888889</v>
      </c>
      <c r="F890" s="36" t="s">
        <v>502</v>
      </c>
      <c r="G890" s="57" t="s">
        <v>57</v>
      </c>
      <c r="H890" s="57">
        <v>50</v>
      </c>
      <c r="I890" s="36" t="s">
        <v>15</v>
      </c>
      <c r="J890" s="57" t="s">
        <v>450</v>
      </c>
      <c r="K890" s="57">
        <v>2011</v>
      </c>
      <c r="L890" s="114" t="s">
        <v>46</v>
      </c>
      <c r="M890" s="109">
        <v>7.2638888888888894E-4</v>
      </c>
      <c r="N890" s="43" t="s">
        <v>478</v>
      </c>
      <c r="O890" s="113">
        <v>44640</v>
      </c>
      <c r="P890" s="43" t="s">
        <v>454</v>
      </c>
      <c r="Q890" s="57" t="s">
        <v>53</v>
      </c>
    </row>
    <row r="891" spans="1:18" hidden="1" x14ac:dyDescent="0.55000000000000004">
      <c r="A891" s="117" t="e">
        <f>VLOOKUP(B891,verwijzingen!$A$5:$B$152,2,FALSE)&amp;L891</f>
        <v>#N/A</v>
      </c>
      <c r="B891" s="119" t="str">
        <f t="shared" si="56"/>
        <v>korte baan;100;vlinderslag;mannen;oud</v>
      </c>
      <c r="C891" s="119" t="str">
        <f t="shared" si="57"/>
        <v>korte baan;100;vlinderslag;mannen</v>
      </c>
      <c r="D891" s="119" t="str">
        <f t="shared" si="54"/>
        <v>korte baan;100;vlinderslag;mannen0,00153981481481481</v>
      </c>
      <c r="E891" s="119" t="str">
        <f t="shared" si="55"/>
        <v>korte baan;100;vlinderslag;mannen;oud0,00153981481481481</v>
      </c>
      <c r="F891" s="36" t="s">
        <v>502</v>
      </c>
      <c r="G891" s="57" t="s">
        <v>57</v>
      </c>
      <c r="H891" s="57">
        <v>100</v>
      </c>
      <c r="I891" s="36" t="s">
        <v>15</v>
      </c>
      <c r="J891" s="57" t="s">
        <v>450</v>
      </c>
      <c r="K891" s="57">
        <v>2011</v>
      </c>
      <c r="L891" s="114" t="s">
        <v>46</v>
      </c>
      <c r="M891" s="109">
        <v>1.5398148148148148E-3</v>
      </c>
      <c r="N891" s="43" t="s">
        <v>478</v>
      </c>
      <c r="O891" s="113">
        <v>44640</v>
      </c>
      <c r="P891" s="43" t="s">
        <v>454</v>
      </c>
      <c r="Q891" s="57" t="s">
        <v>53</v>
      </c>
    </row>
    <row r="892" spans="1:18" hidden="1" x14ac:dyDescent="0.55000000000000004">
      <c r="A892" s="117" t="str">
        <f>VLOOKUP(B892,verwijzingen!$A$5:$B$152,2,FALSE)&amp;L892</f>
        <v>lbdvr5015 jaar</v>
      </c>
      <c r="B892" s="119" t="str">
        <f t="shared" si="56"/>
        <v>lange baan;50;vrije slag;vrouwen;record</v>
      </c>
      <c r="C892" s="119" t="str">
        <f t="shared" si="57"/>
        <v>lange baan;50;vrije slag;vrouwen</v>
      </c>
      <c r="D892" s="119" t="str">
        <f t="shared" si="54"/>
        <v>lange baan;50;vrije slag;vrouwen0,000350925925925926</v>
      </c>
      <c r="E892" s="119" t="str">
        <f t="shared" si="55"/>
        <v>lange baan;50;vrije slag;vrouwen;record0,000350925925925926</v>
      </c>
      <c r="F892" s="36" t="s">
        <v>502</v>
      </c>
      <c r="G892" s="57" t="s">
        <v>456</v>
      </c>
      <c r="H892" s="57">
        <v>50</v>
      </c>
      <c r="I892" s="36" t="s">
        <v>12</v>
      </c>
      <c r="J892" s="57" t="s">
        <v>451</v>
      </c>
      <c r="K892" s="57">
        <v>2007</v>
      </c>
      <c r="L892" s="114" t="s">
        <v>50</v>
      </c>
      <c r="M892" s="109">
        <v>3.5092592592592592E-4</v>
      </c>
      <c r="N892" s="43" t="s">
        <v>26</v>
      </c>
      <c r="O892" s="113">
        <v>44640</v>
      </c>
      <c r="P892" s="43" t="s">
        <v>452</v>
      </c>
      <c r="Q892" s="57" t="s">
        <v>38</v>
      </c>
    </row>
    <row r="893" spans="1:18" hidden="1" x14ac:dyDescent="0.55000000000000004">
      <c r="A893" s="117" t="e">
        <f>VLOOKUP(B893,verwijzingen!$A$5:$B$152,2,FALSE)&amp;L893</f>
        <v>#N/A</v>
      </c>
      <c r="B893" s="119" t="str">
        <f t="shared" si="56"/>
        <v>lange baan;100;vrije slag;vrouwen;oud</v>
      </c>
      <c r="C893" s="119" t="str">
        <f t="shared" si="57"/>
        <v>lange baan;100;vrije slag;vrouwen</v>
      </c>
      <c r="D893" s="119" t="str">
        <f t="shared" si="54"/>
        <v>lange baan;100;vrije slag;vrouwen0,000777430555555556</v>
      </c>
      <c r="E893" s="119" t="str">
        <f t="shared" si="55"/>
        <v>lange baan;100;vrije slag;vrouwen;oud0,000777430555555556</v>
      </c>
      <c r="F893" s="36" t="s">
        <v>502</v>
      </c>
      <c r="G893" s="57" t="s">
        <v>456</v>
      </c>
      <c r="H893" s="57">
        <v>100</v>
      </c>
      <c r="I893" s="36" t="s">
        <v>12</v>
      </c>
      <c r="J893" s="57" t="s">
        <v>451</v>
      </c>
      <c r="K893" s="57">
        <v>2007</v>
      </c>
      <c r="L893" s="114" t="s">
        <v>50</v>
      </c>
      <c r="M893" s="109">
        <v>7.7743055555555551E-4</v>
      </c>
      <c r="N893" s="43" t="s">
        <v>26</v>
      </c>
      <c r="O893" s="113">
        <v>44640</v>
      </c>
      <c r="P893" s="43" t="s">
        <v>452</v>
      </c>
      <c r="Q893" s="57" t="s">
        <v>53</v>
      </c>
      <c r="R893" s="36">
        <v>32</v>
      </c>
    </row>
    <row r="894" spans="1:18" hidden="1" x14ac:dyDescent="0.55000000000000004">
      <c r="A894" s="117" t="e">
        <f>VLOOKUP(B894,verwijzingen!$A$5:$B$152,2,FALSE)&amp;L894</f>
        <v>#N/A</v>
      </c>
      <c r="B894" s="119" t="str">
        <f t="shared" si="56"/>
        <v>lange baan;200;vrije slag;vrouwen;oud</v>
      </c>
      <c r="C894" s="119" t="str">
        <f t="shared" si="57"/>
        <v>lange baan;200;vrije slag;vrouwen</v>
      </c>
      <c r="D894" s="119" t="str">
        <f t="shared" si="54"/>
        <v>lange baan;200;vrije slag;vrouwen0,00172939814814815</v>
      </c>
      <c r="E894" s="119" t="str">
        <f t="shared" si="55"/>
        <v>lange baan;200;vrije slag;vrouwen;oud0,00172939814814815</v>
      </c>
      <c r="F894" s="36" t="s">
        <v>502</v>
      </c>
      <c r="G894" s="57" t="s">
        <v>456</v>
      </c>
      <c r="H894" s="57">
        <v>200</v>
      </c>
      <c r="I894" s="36" t="s">
        <v>12</v>
      </c>
      <c r="J894" s="57" t="s">
        <v>451</v>
      </c>
      <c r="K894" s="57">
        <v>2007</v>
      </c>
      <c r="L894" s="114" t="s">
        <v>50</v>
      </c>
      <c r="M894" s="109">
        <v>1.7293981481481483E-3</v>
      </c>
      <c r="N894" s="43" t="s">
        <v>26</v>
      </c>
      <c r="O894" s="113">
        <v>44640</v>
      </c>
      <c r="P894" s="43" t="s">
        <v>452</v>
      </c>
      <c r="Q894" s="57" t="s">
        <v>53</v>
      </c>
      <c r="R894" s="36">
        <v>33</v>
      </c>
    </row>
    <row r="895" spans="1:18" hidden="1" x14ac:dyDescent="0.55000000000000004">
      <c r="A895" s="117" t="e">
        <f>VLOOKUP(B895,verwijzingen!$A$5:$B$152,2,FALSE)&amp;L895</f>
        <v>#N/A</v>
      </c>
      <c r="B895" s="119" t="str">
        <f t="shared" si="56"/>
        <v>lange baan;400;vrije slag;vrouwen;oud</v>
      </c>
      <c r="C895" s="119" t="str">
        <f t="shared" si="57"/>
        <v>lange baan;400;vrije slag;vrouwen</v>
      </c>
      <c r="D895" s="119" t="str">
        <f t="shared" si="54"/>
        <v>lange baan;400;vrije slag;vrouwen0,00352476851851852</v>
      </c>
      <c r="E895" s="119" t="str">
        <f t="shared" si="55"/>
        <v>lange baan;400;vrije slag;vrouwen;oud0,00352476851851852</v>
      </c>
      <c r="F895" s="36" t="s">
        <v>502</v>
      </c>
      <c r="G895" s="57" t="s">
        <v>456</v>
      </c>
      <c r="H895" s="57">
        <v>400</v>
      </c>
      <c r="I895" s="36" t="s">
        <v>12</v>
      </c>
      <c r="J895" s="57" t="s">
        <v>451</v>
      </c>
      <c r="K895" s="57">
        <v>2007</v>
      </c>
      <c r="L895" s="114" t="s">
        <v>50</v>
      </c>
      <c r="M895" s="109">
        <v>3.5247685185185187E-3</v>
      </c>
      <c r="N895" s="43" t="s">
        <v>26</v>
      </c>
      <c r="O895" s="113">
        <v>44640</v>
      </c>
      <c r="P895" s="43" t="s">
        <v>452</v>
      </c>
      <c r="Q895" s="57" t="s">
        <v>53</v>
      </c>
      <c r="R895" s="36">
        <v>34</v>
      </c>
    </row>
    <row r="896" spans="1:18" hidden="1" x14ac:dyDescent="0.55000000000000004">
      <c r="A896" s="117" t="e">
        <f>VLOOKUP(B896,verwijzingen!$A$5:$B$152,2,FALSE)&amp;L896</f>
        <v>#N/A</v>
      </c>
      <c r="B896" s="119" t="str">
        <f t="shared" si="56"/>
        <v>lange baan;50;rugslag;vrouwen;oud</v>
      </c>
      <c r="C896" s="119" t="str">
        <f t="shared" si="57"/>
        <v>lange baan;50;rugslag;vrouwen</v>
      </c>
      <c r="D896" s="119" t="str">
        <f t="shared" si="54"/>
        <v>lange baan;50;rugslag;vrouwen0,000422916666666667</v>
      </c>
      <c r="E896" s="119" t="str">
        <f t="shared" si="55"/>
        <v>lange baan;50;rugslag;vrouwen;oud0,000422916666666667</v>
      </c>
      <c r="F896" s="36" t="s">
        <v>502</v>
      </c>
      <c r="G896" s="57" t="s">
        <v>456</v>
      </c>
      <c r="H896" s="57">
        <v>50</v>
      </c>
      <c r="I896" s="36" t="s">
        <v>13</v>
      </c>
      <c r="J896" s="57" t="s">
        <v>451</v>
      </c>
      <c r="K896" s="57">
        <v>2007</v>
      </c>
      <c r="L896" s="114" t="s">
        <v>50</v>
      </c>
      <c r="M896" s="109">
        <v>4.2291666666666666E-4</v>
      </c>
      <c r="N896" s="43" t="s">
        <v>26</v>
      </c>
      <c r="O896" s="113">
        <v>44640</v>
      </c>
      <c r="P896" s="43" t="s">
        <v>452</v>
      </c>
      <c r="Q896" s="57" t="s">
        <v>53</v>
      </c>
      <c r="R896" s="36">
        <v>35</v>
      </c>
    </row>
    <row r="897" spans="1:18" hidden="1" x14ac:dyDescent="0.55000000000000004">
      <c r="A897" s="117" t="e">
        <f>VLOOKUP(B897,verwijzingen!$A$5:$B$152,2,FALSE)&amp;L897</f>
        <v>#N/A</v>
      </c>
      <c r="B897" s="119" t="str">
        <f t="shared" si="56"/>
        <v>lange baan;200;rugslag;vrouwen;oud</v>
      </c>
      <c r="C897" s="119" t="str">
        <f t="shared" si="57"/>
        <v>lange baan;200;rugslag;vrouwen</v>
      </c>
      <c r="D897" s="119" t="str">
        <f t="shared" si="54"/>
        <v>lange baan;200;rugslag;vrouwen0,0018255787037037</v>
      </c>
      <c r="E897" s="119" t="str">
        <f t="shared" si="55"/>
        <v>lange baan;200;rugslag;vrouwen;oud0,0018255787037037</v>
      </c>
      <c r="F897" s="36" t="s">
        <v>502</v>
      </c>
      <c r="G897" s="57" t="s">
        <v>456</v>
      </c>
      <c r="H897" s="57">
        <v>200</v>
      </c>
      <c r="I897" s="36" t="s">
        <v>13</v>
      </c>
      <c r="J897" s="57" t="s">
        <v>451</v>
      </c>
      <c r="K897" s="57">
        <v>2007</v>
      </c>
      <c r="L897" s="114" t="s">
        <v>50</v>
      </c>
      <c r="M897" s="109">
        <v>1.8255787037037036E-3</v>
      </c>
      <c r="N897" s="43" t="s">
        <v>26</v>
      </c>
      <c r="O897" s="113">
        <v>44640</v>
      </c>
      <c r="P897" s="43" t="s">
        <v>452</v>
      </c>
      <c r="Q897" s="57" t="s">
        <v>53</v>
      </c>
      <c r="R897" s="36">
        <v>36</v>
      </c>
    </row>
    <row r="898" spans="1:18" hidden="1" x14ac:dyDescent="0.55000000000000004">
      <c r="A898" s="117" t="e">
        <f>VLOOKUP(B898,verwijzingen!$A$5:$B$152,2,FALSE)&amp;L898</f>
        <v>#N/A</v>
      </c>
      <c r="B898" s="119" t="str">
        <f t="shared" si="56"/>
        <v>lange baan;50;vlinderslag;vrouwen;oud</v>
      </c>
      <c r="C898" s="119" t="str">
        <f t="shared" si="57"/>
        <v>lange baan;50;vlinderslag;vrouwen</v>
      </c>
      <c r="D898" s="119" t="str">
        <f t="shared" si="54"/>
        <v>lange baan;50;vlinderslag;vrouwen0,000377546296296296</v>
      </c>
      <c r="E898" s="119" t="str">
        <f t="shared" si="55"/>
        <v>lange baan;50;vlinderslag;vrouwen;oud0,000377546296296296</v>
      </c>
      <c r="F898" s="36" t="s">
        <v>502</v>
      </c>
      <c r="G898" s="57" t="s">
        <v>456</v>
      </c>
      <c r="H898" s="57">
        <v>50</v>
      </c>
      <c r="I898" s="36" t="s">
        <v>15</v>
      </c>
      <c r="J898" s="57" t="s">
        <v>451</v>
      </c>
      <c r="K898" s="57">
        <v>2007</v>
      </c>
      <c r="L898" s="114" t="s">
        <v>50</v>
      </c>
      <c r="M898" s="109">
        <v>3.7754629629629623E-4</v>
      </c>
      <c r="N898" s="43" t="s">
        <v>26</v>
      </c>
      <c r="O898" s="113">
        <v>44640</v>
      </c>
      <c r="P898" s="43" t="s">
        <v>452</v>
      </c>
      <c r="Q898" s="57" t="s">
        <v>53</v>
      </c>
      <c r="R898" s="36">
        <v>37</v>
      </c>
    </row>
    <row r="899" spans="1:18" hidden="1" x14ac:dyDescent="0.55000000000000004">
      <c r="A899" s="117" t="e">
        <f>VLOOKUP(B899,verwijzingen!$A$5:$B$152,2,FALSE)&amp;L899</f>
        <v>#N/A</v>
      </c>
      <c r="B899" s="119" t="str">
        <f t="shared" si="56"/>
        <v>lange baan;100;vlinderslag;vrouwen;oud</v>
      </c>
      <c r="C899" s="119" t="str">
        <f t="shared" si="57"/>
        <v>lange baan;100;vlinderslag;vrouwen</v>
      </c>
      <c r="D899" s="119" t="str">
        <f t="shared" si="54"/>
        <v>lange baan;100;vlinderslag;vrouwen0,000814699074074074</v>
      </c>
      <c r="E899" s="119" t="str">
        <f t="shared" si="55"/>
        <v>lange baan;100;vlinderslag;vrouwen;oud0,000814699074074074</v>
      </c>
      <c r="F899" s="36" t="s">
        <v>502</v>
      </c>
      <c r="G899" s="57" t="s">
        <v>456</v>
      </c>
      <c r="H899" s="57">
        <v>100</v>
      </c>
      <c r="I899" s="36" t="s">
        <v>15</v>
      </c>
      <c r="J899" s="57" t="s">
        <v>451</v>
      </c>
      <c r="K899" s="57">
        <v>2007</v>
      </c>
      <c r="L899" s="114" t="s">
        <v>50</v>
      </c>
      <c r="M899" s="109">
        <v>8.1469907407407402E-4</v>
      </c>
      <c r="N899" s="43" t="s">
        <v>26</v>
      </c>
      <c r="O899" s="113">
        <v>44640</v>
      </c>
      <c r="P899" s="43" t="s">
        <v>452</v>
      </c>
      <c r="Q899" s="57" t="s">
        <v>53</v>
      </c>
      <c r="R899" s="36">
        <v>38</v>
      </c>
    </row>
    <row r="900" spans="1:18" hidden="1" x14ac:dyDescent="0.55000000000000004">
      <c r="A900" s="117" t="e">
        <f>VLOOKUP(B900,verwijzingen!$A$5:$B$152,2,FALSE)&amp;L900</f>
        <v>#N/A</v>
      </c>
      <c r="B900" s="119" t="str">
        <f t="shared" si="56"/>
        <v>lange baan;400;wisselslag;vrouwen;oud</v>
      </c>
      <c r="C900" s="119" t="str">
        <f t="shared" si="57"/>
        <v>lange baan;400;wisselslag;vrouwen</v>
      </c>
      <c r="D900" s="119" t="str">
        <f t="shared" si="54"/>
        <v>lange baan;400;wisselslag;vrouwen0,00395474537037037</v>
      </c>
      <c r="E900" s="119" t="str">
        <f t="shared" si="55"/>
        <v>lange baan;400;wisselslag;vrouwen;oud0,00395474537037037</v>
      </c>
      <c r="F900" s="36" t="s">
        <v>502</v>
      </c>
      <c r="G900" s="57" t="s">
        <v>456</v>
      </c>
      <c r="H900" s="57">
        <v>400</v>
      </c>
      <c r="I900" s="36" t="s">
        <v>17</v>
      </c>
      <c r="J900" s="57" t="s">
        <v>451</v>
      </c>
      <c r="K900" s="57">
        <v>2007</v>
      </c>
      <c r="L900" s="114" t="s">
        <v>50</v>
      </c>
      <c r="M900" s="109">
        <v>3.9547453703703706E-3</v>
      </c>
      <c r="N900" s="43" t="s">
        <v>26</v>
      </c>
      <c r="O900" s="113">
        <v>44640</v>
      </c>
      <c r="P900" s="43" t="s">
        <v>452</v>
      </c>
      <c r="Q900" s="57" t="s">
        <v>53</v>
      </c>
      <c r="R900" s="36">
        <v>39</v>
      </c>
    </row>
    <row r="901" spans="1:18" hidden="1" x14ac:dyDescent="0.55000000000000004">
      <c r="A901" s="117" t="str">
        <f>VLOOKUP(B901,verwijzingen!$A$5:$B$152,2,FALSE)&amp;L901</f>
        <v>lbdsc5015 jaar</v>
      </c>
      <c r="B901" s="119" t="str">
        <f t="shared" si="56"/>
        <v>lange baan;50;schoolslag;vrouwen;record</v>
      </c>
      <c r="C901" s="119" t="str">
        <f t="shared" si="57"/>
        <v>lange baan;50;schoolslag;vrouwen</v>
      </c>
      <c r="D901" s="119" t="str">
        <f t="shared" si="54"/>
        <v>lange baan;50;schoolslag;vrouwen0,000439583333333333</v>
      </c>
      <c r="E901" s="119" t="str">
        <f t="shared" si="55"/>
        <v>lange baan;50;schoolslag;vrouwen;record0,000439583333333333</v>
      </c>
      <c r="F901" s="36" t="s">
        <v>502</v>
      </c>
      <c r="G901" s="57" t="s">
        <v>456</v>
      </c>
      <c r="H901" s="57">
        <v>50</v>
      </c>
      <c r="I901" s="36" t="s">
        <v>14</v>
      </c>
      <c r="J901" s="57" t="s">
        <v>451</v>
      </c>
      <c r="K901" s="57">
        <v>2007</v>
      </c>
      <c r="L901" s="114" t="s">
        <v>50</v>
      </c>
      <c r="M901" s="109">
        <v>4.3958333333333328E-4</v>
      </c>
      <c r="N901" s="43" t="s">
        <v>464</v>
      </c>
      <c r="O901" s="113">
        <v>44640</v>
      </c>
      <c r="P901" s="43" t="s">
        <v>452</v>
      </c>
      <c r="Q901" s="57" t="s">
        <v>38</v>
      </c>
    </row>
    <row r="902" spans="1:18" hidden="1" x14ac:dyDescent="0.55000000000000004">
      <c r="A902" s="117" t="e">
        <f>VLOOKUP(B902,verwijzingen!$A$5:$B$152,2,FALSE)&amp;L902</f>
        <v>#N/A</v>
      </c>
      <c r="B902" s="119" t="str">
        <f t="shared" si="56"/>
        <v>lange baan;100;schoolslag;vrouwen;oud</v>
      </c>
      <c r="C902" s="119" t="str">
        <f t="shared" si="57"/>
        <v>lange baan;100;schoolslag;vrouwen</v>
      </c>
      <c r="D902" s="119" t="str">
        <f t="shared" si="54"/>
        <v>lange baan;100;schoolslag;vrouwen0,000956712962962963</v>
      </c>
      <c r="E902" s="119" t="str">
        <f t="shared" si="55"/>
        <v>lange baan;100;schoolslag;vrouwen;oud0,000956712962962963</v>
      </c>
      <c r="F902" s="36" t="s">
        <v>502</v>
      </c>
      <c r="G902" s="57" t="s">
        <v>456</v>
      </c>
      <c r="H902" s="57">
        <v>100</v>
      </c>
      <c r="I902" s="36" t="s">
        <v>14</v>
      </c>
      <c r="J902" s="57" t="s">
        <v>451</v>
      </c>
      <c r="K902" s="57">
        <v>2007</v>
      </c>
      <c r="L902" s="114" t="s">
        <v>50</v>
      </c>
      <c r="M902" s="109">
        <v>9.5671296296296292E-4</v>
      </c>
      <c r="N902" s="43" t="s">
        <v>464</v>
      </c>
      <c r="O902" s="113">
        <v>44640</v>
      </c>
      <c r="P902" s="43" t="s">
        <v>452</v>
      </c>
      <c r="Q902" s="57" t="s">
        <v>53</v>
      </c>
    </row>
    <row r="903" spans="1:18" hidden="1" x14ac:dyDescent="0.55000000000000004">
      <c r="A903" s="117" t="e">
        <f>VLOOKUP(B903,verwijzingen!$A$5:$B$152,2,FALSE)&amp;L903</f>
        <v>#N/A</v>
      </c>
      <c r="B903" s="119" t="str">
        <f t="shared" si="56"/>
        <v>lange baan;200;schoolslag;vrouwen;oud</v>
      </c>
      <c r="C903" s="119" t="str">
        <f t="shared" si="57"/>
        <v>lange baan;200;schoolslag;vrouwen</v>
      </c>
      <c r="D903" s="119" t="str">
        <f t="shared" si="54"/>
        <v>lange baan;200;schoolslag;vrouwen0,00208460648148148</v>
      </c>
      <c r="E903" s="119" t="str">
        <f t="shared" si="55"/>
        <v>lange baan;200;schoolslag;vrouwen;oud0,00208460648148148</v>
      </c>
      <c r="F903" s="36" t="s">
        <v>502</v>
      </c>
      <c r="G903" s="57" t="s">
        <v>456</v>
      </c>
      <c r="H903" s="57">
        <v>200</v>
      </c>
      <c r="I903" s="36" t="s">
        <v>14</v>
      </c>
      <c r="J903" s="57" t="s">
        <v>451</v>
      </c>
      <c r="K903" s="57">
        <v>2007</v>
      </c>
      <c r="L903" s="114" t="s">
        <v>50</v>
      </c>
      <c r="M903" s="109">
        <v>2.0846064814814816E-3</v>
      </c>
      <c r="N903" s="43" t="s">
        <v>464</v>
      </c>
      <c r="O903" s="113">
        <v>44640</v>
      </c>
      <c r="P903" s="43" t="s">
        <v>452</v>
      </c>
      <c r="Q903" s="57" t="s">
        <v>53</v>
      </c>
    </row>
    <row r="904" spans="1:18" hidden="1" x14ac:dyDescent="0.55000000000000004">
      <c r="A904" s="117" t="e">
        <f>VLOOKUP(B904,verwijzingen!$A$5:$B$152,2,FALSE)&amp;L904</f>
        <v>#N/A</v>
      </c>
      <c r="B904" s="119" t="str">
        <f t="shared" si="56"/>
        <v>lange baan;200;vlinderslag;vrouwen;oud</v>
      </c>
      <c r="C904" s="119" t="str">
        <f t="shared" si="57"/>
        <v>lange baan;200;vlinderslag;vrouwen</v>
      </c>
      <c r="D904" s="119" t="str">
        <f t="shared" si="54"/>
        <v>lange baan;200;vlinderslag;vrouwen0,00195324074074074</v>
      </c>
      <c r="E904" s="119" t="str">
        <f t="shared" si="55"/>
        <v>lange baan;200;vlinderslag;vrouwen;oud0,00195324074074074</v>
      </c>
      <c r="F904" s="36" t="s">
        <v>502</v>
      </c>
      <c r="G904" s="57" t="s">
        <v>456</v>
      </c>
      <c r="H904" s="57">
        <v>200</v>
      </c>
      <c r="I904" s="36" t="s">
        <v>15</v>
      </c>
      <c r="J904" s="57" t="s">
        <v>451</v>
      </c>
      <c r="K904" s="57">
        <v>2007</v>
      </c>
      <c r="L904" s="114" t="s">
        <v>50</v>
      </c>
      <c r="M904" s="109">
        <v>1.9532407407407411E-3</v>
      </c>
      <c r="N904" s="43" t="s">
        <v>464</v>
      </c>
      <c r="O904" s="113">
        <v>44640</v>
      </c>
      <c r="P904" s="43" t="s">
        <v>452</v>
      </c>
      <c r="Q904" s="57" t="s">
        <v>53</v>
      </c>
    </row>
    <row r="905" spans="1:18" hidden="1" x14ac:dyDescent="0.55000000000000004">
      <c r="A905" s="117" t="e">
        <f>VLOOKUP(B905,verwijzingen!$A$5:$B$152,2,FALSE)&amp;L905</f>
        <v>#N/A</v>
      </c>
      <c r="B905" s="119" t="str">
        <f t="shared" si="56"/>
        <v>lange baan;50;vrije slag;vrouwen;oud</v>
      </c>
      <c r="C905" s="119" t="str">
        <f t="shared" si="57"/>
        <v>lange baan;50;vrije slag;vrouwen</v>
      </c>
      <c r="D905" s="119" t="str">
        <f t="shared" si="54"/>
        <v>lange baan;50;vrije slag;vrouwen0,000375462962962963</v>
      </c>
      <c r="E905" s="119" t="str">
        <f t="shared" si="55"/>
        <v>lange baan;50;vrije slag;vrouwen;oud0,000375462962962963</v>
      </c>
      <c r="F905" s="36" t="s">
        <v>502</v>
      </c>
      <c r="G905" s="57" t="s">
        <v>456</v>
      </c>
      <c r="H905" s="57">
        <v>50</v>
      </c>
      <c r="I905" s="36" t="s">
        <v>12</v>
      </c>
      <c r="J905" s="57" t="s">
        <v>451</v>
      </c>
      <c r="K905" s="57">
        <v>2005</v>
      </c>
      <c r="L905" s="114" t="s">
        <v>52</v>
      </c>
      <c r="M905" s="109">
        <v>3.7546296296296291E-4</v>
      </c>
      <c r="N905" s="43" t="s">
        <v>465</v>
      </c>
      <c r="O905" s="113">
        <v>44640</v>
      </c>
      <c r="P905" s="43" t="s">
        <v>452</v>
      </c>
      <c r="Q905" s="57" t="s">
        <v>53</v>
      </c>
    </row>
    <row r="906" spans="1:18" hidden="1" x14ac:dyDescent="0.55000000000000004">
      <c r="A906" s="117" t="e">
        <f>VLOOKUP(B906,verwijzingen!$A$5:$B$152,2,FALSE)&amp;L906</f>
        <v>#N/A</v>
      </c>
      <c r="B906" s="119" t="str">
        <f t="shared" si="56"/>
        <v>lange baan;50;rugslag;vrouwen;oud</v>
      </c>
      <c r="C906" s="119" t="str">
        <f t="shared" si="57"/>
        <v>lange baan;50;rugslag;vrouwen</v>
      </c>
      <c r="D906" s="119" t="str">
        <f t="shared" si="54"/>
        <v>lange baan;50;rugslag;vrouwen0,00042349537037037</v>
      </c>
      <c r="E906" s="119" t="str">
        <f t="shared" si="55"/>
        <v>lange baan;50;rugslag;vrouwen;oud0,00042349537037037</v>
      </c>
      <c r="F906" s="36" t="s">
        <v>502</v>
      </c>
      <c r="G906" s="57" t="s">
        <v>456</v>
      </c>
      <c r="H906" s="57">
        <v>50</v>
      </c>
      <c r="I906" s="36" t="s">
        <v>13</v>
      </c>
      <c r="J906" s="57" t="s">
        <v>451</v>
      </c>
      <c r="K906" s="57">
        <v>2005</v>
      </c>
      <c r="L906" s="114" t="s">
        <v>52</v>
      </c>
      <c r="M906" s="109">
        <v>4.2349537037037036E-4</v>
      </c>
      <c r="N906" s="43" t="s">
        <v>465</v>
      </c>
      <c r="O906" s="113">
        <v>44640</v>
      </c>
      <c r="P906" s="43" t="s">
        <v>452</v>
      </c>
      <c r="Q906" s="57" t="s">
        <v>53</v>
      </c>
    </row>
    <row r="907" spans="1:18" hidden="1" x14ac:dyDescent="0.55000000000000004">
      <c r="A907" s="117" t="e">
        <f>VLOOKUP(B907,verwijzingen!$A$5:$B$152,2,FALSE)&amp;L907</f>
        <v>#N/A</v>
      </c>
      <c r="B907" s="119" t="str">
        <f t="shared" si="56"/>
        <v>lange baan;50;vlinderslag;vrouwen;oud</v>
      </c>
      <c r="C907" s="119" t="str">
        <f t="shared" si="57"/>
        <v>lange baan;50;vlinderslag;vrouwen</v>
      </c>
      <c r="D907" s="119" t="str">
        <f t="shared" si="54"/>
        <v>lange baan;50;vlinderslag;vrouwen0,000410069444444444</v>
      </c>
      <c r="E907" s="119" t="str">
        <f t="shared" si="55"/>
        <v>lange baan;50;vlinderslag;vrouwen;oud0,000410069444444444</v>
      </c>
      <c r="F907" s="36" t="s">
        <v>502</v>
      </c>
      <c r="G907" s="57" t="s">
        <v>456</v>
      </c>
      <c r="H907" s="57">
        <v>50</v>
      </c>
      <c r="I907" s="36" t="s">
        <v>15</v>
      </c>
      <c r="J907" s="57" t="s">
        <v>451</v>
      </c>
      <c r="K907" s="57">
        <v>2005</v>
      </c>
      <c r="L907" s="114" t="s">
        <v>52</v>
      </c>
      <c r="M907" s="109">
        <v>4.1006944444444446E-4</v>
      </c>
      <c r="N907" s="43" t="s">
        <v>465</v>
      </c>
      <c r="O907" s="113">
        <v>44640</v>
      </c>
      <c r="P907" s="43" t="s">
        <v>452</v>
      </c>
      <c r="Q907" s="57" t="s">
        <v>53</v>
      </c>
    </row>
    <row r="908" spans="1:18" hidden="1" x14ac:dyDescent="0.55000000000000004">
      <c r="A908" s="117" t="e">
        <f>VLOOKUP(B908,verwijzingen!$A$5:$B$152,2,FALSE)&amp;L908</f>
        <v>#N/A</v>
      </c>
      <c r="B908" s="119" t="str">
        <f t="shared" si="56"/>
        <v>lange baan;200;wisselslag;vrouwen;oud</v>
      </c>
      <c r="C908" s="119" t="str">
        <f t="shared" si="57"/>
        <v>lange baan;200;wisselslag;vrouwen</v>
      </c>
      <c r="D908" s="119" t="str">
        <f t="shared" si="54"/>
        <v>lange baan;200;wisselslag;vrouwen0,00191400462962963</v>
      </c>
      <c r="E908" s="119" t="str">
        <f t="shared" si="55"/>
        <v>lange baan;200;wisselslag;vrouwen;oud0,00191400462962963</v>
      </c>
      <c r="F908" s="36" t="s">
        <v>502</v>
      </c>
      <c r="G908" s="57" t="s">
        <v>456</v>
      </c>
      <c r="H908" s="57">
        <v>200</v>
      </c>
      <c r="I908" s="36" t="s">
        <v>17</v>
      </c>
      <c r="J908" s="57" t="s">
        <v>451</v>
      </c>
      <c r="K908" s="57">
        <v>2005</v>
      </c>
      <c r="L908" s="114" t="s">
        <v>52</v>
      </c>
      <c r="M908" s="109">
        <v>1.9140046296296294E-3</v>
      </c>
      <c r="N908" s="43" t="s">
        <v>465</v>
      </c>
      <c r="O908" s="113">
        <v>44640</v>
      </c>
      <c r="P908" s="43" t="s">
        <v>452</v>
      </c>
      <c r="Q908" s="57" t="s">
        <v>53</v>
      </c>
    </row>
    <row r="909" spans="1:18" hidden="1" x14ac:dyDescent="0.55000000000000004">
      <c r="A909" s="117" t="str">
        <f>VLOOKUP(B909,verwijzingen!$A$5:$B$152,2,FALSE)&amp;L909</f>
        <v>lbhvr200&gt;= 18 jaar</v>
      </c>
      <c r="B909" s="119" t="str">
        <f t="shared" si="56"/>
        <v>lange baan;200;vrije slag;mannen;record</v>
      </c>
      <c r="C909" s="119" t="str">
        <f t="shared" si="57"/>
        <v>lange baan;200;vrije slag;mannen</v>
      </c>
      <c r="D909" s="119" t="str">
        <f t="shared" si="54"/>
        <v>lange baan;200;vrije slag;mannen0,00167418981481481</v>
      </c>
      <c r="E909" s="119" t="str">
        <f t="shared" si="55"/>
        <v>lange baan;200;vrije slag;mannen;record0,00167418981481481</v>
      </c>
      <c r="F909" s="36" t="s">
        <v>502</v>
      </c>
      <c r="G909" s="57" t="s">
        <v>456</v>
      </c>
      <c r="H909" s="57">
        <v>200</v>
      </c>
      <c r="I909" s="36" t="s">
        <v>12</v>
      </c>
      <c r="J909" s="57" t="s">
        <v>450</v>
      </c>
      <c r="K909" s="57">
        <v>2004</v>
      </c>
      <c r="L909" s="114" t="s">
        <v>251</v>
      </c>
      <c r="M909" s="109">
        <v>1.6741898148148148E-3</v>
      </c>
      <c r="N909" s="43" t="s">
        <v>35</v>
      </c>
      <c r="O909" s="113">
        <v>44640</v>
      </c>
      <c r="P909" s="43" t="s">
        <v>454</v>
      </c>
      <c r="Q909" s="57" t="s">
        <v>38</v>
      </c>
    </row>
    <row r="910" spans="1:18" hidden="1" x14ac:dyDescent="0.55000000000000004">
      <c r="A910" s="117" t="e">
        <f>VLOOKUP(B910,verwijzingen!$A$5:$B$152,2,FALSE)&amp;L910</f>
        <v>#N/A</v>
      </c>
      <c r="B910" s="119" t="str">
        <f t="shared" si="56"/>
        <v>lange baan;200;rugslag;mannen;oud</v>
      </c>
      <c r="C910" s="119" t="str">
        <f t="shared" si="57"/>
        <v>lange baan;200;rugslag;mannen</v>
      </c>
      <c r="D910" s="119" t="str">
        <f t="shared" si="54"/>
        <v>lange baan;200;rugslag;mannen0,00180150462962963</v>
      </c>
      <c r="E910" s="119" t="str">
        <f t="shared" si="55"/>
        <v>lange baan;200;rugslag;mannen;oud0,00180150462962963</v>
      </c>
      <c r="F910" s="36" t="s">
        <v>502</v>
      </c>
      <c r="G910" s="57" t="s">
        <v>456</v>
      </c>
      <c r="H910" s="57">
        <v>200</v>
      </c>
      <c r="I910" s="36" t="s">
        <v>13</v>
      </c>
      <c r="J910" s="57" t="s">
        <v>450</v>
      </c>
      <c r="K910" s="57">
        <v>2004</v>
      </c>
      <c r="L910" s="114" t="s">
        <v>251</v>
      </c>
      <c r="M910" s="109">
        <v>1.8015046296296297E-3</v>
      </c>
      <c r="N910" s="43" t="s">
        <v>35</v>
      </c>
      <c r="O910" s="113">
        <v>44640</v>
      </c>
      <c r="P910" s="43" t="s">
        <v>454</v>
      </c>
      <c r="Q910" s="57" t="s">
        <v>53</v>
      </c>
    </row>
    <row r="911" spans="1:18" hidden="1" x14ac:dyDescent="0.55000000000000004">
      <c r="A911" s="117" t="e">
        <f>VLOOKUP(B911,verwijzingen!$A$5:$B$152,2,FALSE)&amp;L911</f>
        <v>#N/A</v>
      </c>
      <c r="B911" s="119" t="str">
        <f t="shared" si="56"/>
        <v>lange baan;100;schoolslag;mannen;oud</v>
      </c>
      <c r="C911" s="119" t="str">
        <f t="shared" si="57"/>
        <v>lange baan;100;schoolslag;mannen</v>
      </c>
      <c r="D911" s="119" t="str">
        <f t="shared" si="54"/>
        <v>lange baan;100;schoolslag;mannen0,000983564814814815</v>
      </c>
      <c r="E911" s="119" t="str">
        <f t="shared" si="55"/>
        <v>lange baan;100;schoolslag;mannen;oud0,000983564814814815</v>
      </c>
      <c r="F911" s="36" t="s">
        <v>502</v>
      </c>
      <c r="G911" s="57" t="s">
        <v>456</v>
      </c>
      <c r="H911" s="57">
        <v>100</v>
      </c>
      <c r="I911" s="36" t="s">
        <v>14</v>
      </c>
      <c r="J911" s="57" t="s">
        <v>450</v>
      </c>
      <c r="K911" s="57">
        <v>2004</v>
      </c>
      <c r="L911" s="114" t="s">
        <v>251</v>
      </c>
      <c r="M911" s="109">
        <v>9.8356481481481472E-4</v>
      </c>
      <c r="N911" s="43" t="s">
        <v>35</v>
      </c>
      <c r="O911" s="113">
        <v>44640</v>
      </c>
      <c r="P911" s="43" t="s">
        <v>454</v>
      </c>
      <c r="Q911" s="57" t="s">
        <v>53</v>
      </c>
    </row>
    <row r="912" spans="1:18" hidden="1" x14ac:dyDescent="0.55000000000000004">
      <c r="A912" s="117" t="e">
        <f>VLOOKUP(B912,verwijzingen!$A$5:$B$152,2,FALSE)&amp;L912</f>
        <v>#N/A</v>
      </c>
      <c r="B912" s="119" t="str">
        <f t="shared" si="56"/>
        <v>lange baan;200;wisselslag;vrouwen;oud</v>
      </c>
      <c r="C912" s="119" t="str">
        <f t="shared" si="57"/>
        <v>lange baan;200;wisselslag;vrouwen</v>
      </c>
      <c r="D912" s="119" t="str">
        <f t="shared" si="54"/>
        <v>lange baan;200;wisselslag;vrouwen0,00185833333333333</v>
      </c>
      <c r="E912" s="119" t="str">
        <f t="shared" si="55"/>
        <v>lange baan;200;wisselslag;vrouwen;oud0,00185833333333333</v>
      </c>
      <c r="F912" s="36" t="s">
        <v>502</v>
      </c>
      <c r="G912" s="57" t="s">
        <v>456</v>
      </c>
      <c r="H912" s="57">
        <v>200</v>
      </c>
      <c r="I912" s="36" t="s">
        <v>17</v>
      </c>
      <c r="J912" s="57" t="s">
        <v>451</v>
      </c>
      <c r="K912" s="57">
        <v>2007</v>
      </c>
      <c r="L912" s="114" t="s">
        <v>50</v>
      </c>
      <c r="M912" s="109">
        <v>1.8583333333333334E-3</v>
      </c>
      <c r="N912" s="43" t="s">
        <v>26</v>
      </c>
      <c r="O912" s="113">
        <v>44647</v>
      </c>
      <c r="P912" s="43" t="s">
        <v>37</v>
      </c>
      <c r="Q912" s="57" t="s">
        <v>53</v>
      </c>
      <c r="R912" s="36">
        <v>40</v>
      </c>
    </row>
    <row r="913" spans="1:17" hidden="1" x14ac:dyDescent="0.55000000000000004">
      <c r="A913" s="117" t="e">
        <f>VLOOKUP(B913,verwijzingen!$A$5:$B$152,2,FALSE)&amp;L913</f>
        <v>#N/A</v>
      </c>
      <c r="B913" s="119" t="str">
        <f t="shared" si="56"/>
        <v>lange baan;50;rugslag;vrouwen;oud</v>
      </c>
      <c r="C913" s="119" t="str">
        <f t="shared" si="57"/>
        <v>lange baan;50;rugslag;vrouwen</v>
      </c>
      <c r="D913" s="119" t="str">
        <f t="shared" ref="D913:D983" si="58">CONCATENATE(C913,M913)</f>
        <v>lange baan;50;rugslag;vrouwen0,000419328703703704</v>
      </c>
      <c r="E913" s="119" t="str">
        <f t="shared" ref="E913:E983" si="59">+B913&amp;M913</f>
        <v>lange baan;50;rugslag;vrouwen;oud0,000419328703703704</v>
      </c>
      <c r="F913" s="36" t="s">
        <v>502</v>
      </c>
      <c r="G913" s="57" t="s">
        <v>456</v>
      </c>
      <c r="H913" s="57">
        <v>50</v>
      </c>
      <c r="I913" s="36" t="s">
        <v>13</v>
      </c>
      <c r="J913" s="57" t="s">
        <v>451</v>
      </c>
      <c r="K913" s="57">
        <v>2007</v>
      </c>
      <c r="L913" s="114" t="s">
        <v>50</v>
      </c>
      <c r="M913" s="109">
        <v>4.1932870370370371E-4</v>
      </c>
      <c r="N913" s="43" t="s">
        <v>464</v>
      </c>
      <c r="O913" s="113">
        <v>44647</v>
      </c>
      <c r="P913" s="43" t="s">
        <v>37</v>
      </c>
      <c r="Q913" s="57" t="s">
        <v>53</v>
      </c>
    </row>
    <row r="914" spans="1:17" hidden="1" x14ac:dyDescent="0.55000000000000004">
      <c r="A914" s="117" t="str">
        <f>VLOOKUP(B914,verwijzingen!$A$5:$B$152,2,FALSE)&amp;L914</f>
        <v>lbdsc10015 jaar</v>
      </c>
      <c r="B914" s="119" t="str">
        <f t="shared" si="56"/>
        <v>lange baan;100;schoolslag;vrouwen;record</v>
      </c>
      <c r="C914" s="119" t="str">
        <f t="shared" si="57"/>
        <v>lange baan;100;schoolslag;vrouwen</v>
      </c>
      <c r="D914" s="119" t="str">
        <f t="shared" si="58"/>
        <v>lange baan;100;schoolslag;vrouwen0,000948842592592593</v>
      </c>
      <c r="E914" s="119" t="str">
        <f t="shared" si="59"/>
        <v>lange baan;100;schoolslag;vrouwen;record0,000948842592592593</v>
      </c>
      <c r="F914" s="36" t="s">
        <v>502</v>
      </c>
      <c r="G914" s="57" t="s">
        <v>456</v>
      </c>
      <c r="H914" s="57">
        <v>100</v>
      </c>
      <c r="I914" s="36" t="s">
        <v>14</v>
      </c>
      <c r="J914" s="57" t="s">
        <v>451</v>
      </c>
      <c r="K914" s="57">
        <v>2007</v>
      </c>
      <c r="L914" s="114" t="s">
        <v>50</v>
      </c>
      <c r="M914" s="109">
        <v>9.4884259259259271E-4</v>
      </c>
      <c r="N914" s="43" t="s">
        <v>464</v>
      </c>
      <c r="O914" s="113">
        <v>44647</v>
      </c>
      <c r="P914" s="43" t="s">
        <v>37</v>
      </c>
      <c r="Q914" s="57" t="s">
        <v>38</v>
      </c>
    </row>
    <row r="915" spans="1:17" hidden="1" x14ac:dyDescent="0.55000000000000004">
      <c r="A915" s="117" t="str">
        <f>VLOOKUP(B915,verwijzingen!$A$5:$B$152,2,FALSE)&amp;L915</f>
        <v>lbdsc5017 jaar</v>
      </c>
      <c r="B915" s="119" t="str">
        <f t="shared" si="56"/>
        <v>lange baan;50;schoolslag;vrouwen;record</v>
      </c>
      <c r="C915" s="119" t="str">
        <f t="shared" si="57"/>
        <v>lange baan;50;schoolslag;vrouwen</v>
      </c>
      <c r="D915" s="119" t="str">
        <f t="shared" si="58"/>
        <v>lange baan;50;schoolslag;vrouwen0,00044212962962963</v>
      </c>
      <c r="E915" s="119" t="str">
        <f t="shared" si="59"/>
        <v>lange baan;50;schoolslag;vrouwen;record0,00044212962962963</v>
      </c>
      <c r="F915" s="36" t="s">
        <v>502</v>
      </c>
      <c r="G915" s="57" t="s">
        <v>456</v>
      </c>
      <c r="H915" s="57">
        <v>50</v>
      </c>
      <c r="I915" s="36" t="s">
        <v>14</v>
      </c>
      <c r="J915" s="57" t="s">
        <v>451</v>
      </c>
      <c r="K915" s="57">
        <v>2005</v>
      </c>
      <c r="L915" s="114" t="s">
        <v>52</v>
      </c>
      <c r="M915" s="109">
        <v>4.4212962962962961E-4</v>
      </c>
      <c r="N915" s="43" t="s">
        <v>465</v>
      </c>
      <c r="O915" s="113">
        <v>44647</v>
      </c>
      <c r="P915" s="43" t="s">
        <v>37</v>
      </c>
      <c r="Q915" s="57" t="s">
        <v>38</v>
      </c>
    </row>
    <row r="916" spans="1:17" hidden="1" x14ac:dyDescent="0.55000000000000004">
      <c r="A916" s="117" t="e">
        <f>VLOOKUP(B916,verwijzingen!$A$5:$B$152,2,FALSE)&amp;L916</f>
        <v>#N/A</v>
      </c>
      <c r="B916" s="119" t="str">
        <f t="shared" si="56"/>
        <v>lange baan;100;vlinderslag;vrouwen;oud</v>
      </c>
      <c r="C916" s="119" t="str">
        <f t="shared" si="57"/>
        <v>lange baan;100;vlinderslag;vrouwen</v>
      </c>
      <c r="D916" s="119" t="str">
        <f t="shared" si="58"/>
        <v>lange baan;100;vlinderslag;vrouwen0,000889583333333333</v>
      </c>
      <c r="E916" s="119" t="str">
        <f t="shared" si="59"/>
        <v>lange baan;100;vlinderslag;vrouwen;oud0,000889583333333333</v>
      </c>
      <c r="F916" s="36" t="s">
        <v>502</v>
      </c>
      <c r="G916" s="57" t="s">
        <v>456</v>
      </c>
      <c r="H916" s="57">
        <v>100</v>
      </c>
      <c r="I916" s="36" t="s">
        <v>15</v>
      </c>
      <c r="J916" s="57" t="s">
        <v>451</v>
      </c>
      <c r="K916" s="57">
        <v>2005</v>
      </c>
      <c r="L916" s="114" t="s">
        <v>52</v>
      </c>
      <c r="M916" s="109">
        <v>8.8958333333333326E-4</v>
      </c>
      <c r="N916" s="43" t="s">
        <v>465</v>
      </c>
      <c r="O916" s="113">
        <v>44647</v>
      </c>
      <c r="P916" s="43" t="s">
        <v>37</v>
      </c>
      <c r="Q916" s="57" t="s">
        <v>53</v>
      </c>
    </row>
    <row r="917" spans="1:17" hidden="1" x14ac:dyDescent="0.55000000000000004">
      <c r="A917" s="117" t="e">
        <f>VLOOKUP(B917,verwijzingen!$A$5:$B$152,2,FALSE)&amp;L917</f>
        <v>#N/A</v>
      </c>
      <c r="B917" s="119" t="str">
        <f t="shared" si="56"/>
        <v>korte baan;200;vlinderslag;vrouwen;oud</v>
      </c>
      <c r="C917" s="119" t="str">
        <f t="shared" si="57"/>
        <v>korte baan;200;vlinderslag;vrouwen</v>
      </c>
      <c r="D917" s="119" t="str">
        <f t="shared" si="58"/>
        <v>korte baan;200;vlinderslag;vrouwen0,00179525462962963</v>
      </c>
      <c r="E917" s="119" t="str">
        <f t="shared" si="59"/>
        <v>korte baan;200;vlinderslag;vrouwen;oud0,00179525462962963</v>
      </c>
      <c r="F917" s="36" t="s">
        <v>502</v>
      </c>
      <c r="G917" s="57" t="s">
        <v>57</v>
      </c>
      <c r="H917" s="57">
        <v>200</v>
      </c>
      <c r="I917" s="36" t="s">
        <v>15</v>
      </c>
      <c r="J917" s="57" t="s">
        <v>451</v>
      </c>
      <c r="K917" s="57">
        <v>2007</v>
      </c>
      <c r="L917" s="114" t="s">
        <v>50</v>
      </c>
      <c r="M917" s="109">
        <v>1.7952546296296299E-3</v>
      </c>
      <c r="N917" s="43" t="s">
        <v>26</v>
      </c>
      <c r="O917" s="113">
        <v>44654</v>
      </c>
      <c r="P917" s="43" t="s">
        <v>513</v>
      </c>
      <c r="Q917" s="57" t="s">
        <v>53</v>
      </c>
    </row>
    <row r="918" spans="1:17" hidden="1" x14ac:dyDescent="0.55000000000000004">
      <c r="A918" s="117" t="e">
        <f>VLOOKUP(B918,verwijzingen!$A$5:$B$152,2,FALSE)&amp;L918</f>
        <v>#N/A</v>
      </c>
      <c r="B918" s="119" t="str">
        <f t="shared" si="56"/>
        <v>korte baan;400;wisselslag;vrouwen;oud</v>
      </c>
      <c r="C918" s="119" t="str">
        <f t="shared" si="57"/>
        <v>korte baan;400;wisselslag;vrouwen</v>
      </c>
      <c r="D918" s="119" t="str">
        <f t="shared" si="58"/>
        <v>korte baan;400;wisselslag;vrouwen0,00384756944444444</v>
      </c>
      <c r="E918" s="119" t="str">
        <f t="shared" si="59"/>
        <v>korte baan;400;wisselslag;vrouwen;oud0,00384756944444444</v>
      </c>
      <c r="F918" s="36" t="s">
        <v>502</v>
      </c>
      <c r="G918" s="57" t="s">
        <v>57</v>
      </c>
      <c r="H918" s="57">
        <v>400</v>
      </c>
      <c r="I918" s="36" t="s">
        <v>17</v>
      </c>
      <c r="J918" s="57" t="s">
        <v>451</v>
      </c>
      <c r="K918" s="57">
        <v>2007</v>
      </c>
      <c r="L918" s="114" t="s">
        <v>50</v>
      </c>
      <c r="M918" s="109">
        <v>3.8475694444444447E-3</v>
      </c>
      <c r="N918" s="43" t="s">
        <v>26</v>
      </c>
      <c r="O918" s="113">
        <v>44654</v>
      </c>
      <c r="P918" s="43" t="s">
        <v>513</v>
      </c>
      <c r="Q918" s="57" t="s">
        <v>53</v>
      </c>
    </row>
    <row r="919" spans="1:17" hidden="1" x14ac:dyDescent="0.55000000000000004">
      <c r="A919" s="117" t="e">
        <f>VLOOKUP(B919,verwijzingen!$A$5:$B$152,2,FALSE)&amp;L919</f>
        <v>#N/A</v>
      </c>
      <c r="B919" s="119" t="str">
        <f t="shared" si="56"/>
        <v>korte baan;100;vlinderslag;vrouwen;oud</v>
      </c>
      <c r="C919" s="119" t="str">
        <f t="shared" si="57"/>
        <v>korte baan;100;vlinderslag;vrouwen</v>
      </c>
      <c r="D919" s="119" t="str">
        <f t="shared" si="58"/>
        <v>korte baan;100;vlinderslag;vrouwen0,000916435185185185</v>
      </c>
      <c r="E919" s="119" t="str">
        <f t="shared" si="59"/>
        <v>korte baan;100;vlinderslag;vrouwen;oud0,000916435185185185</v>
      </c>
      <c r="F919" s="36" t="s">
        <v>502</v>
      </c>
      <c r="G919" s="57" t="s">
        <v>57</v>
      </c>
      <c r="H919" s="57">
        <v>100</v>
      </c>
      <c r="I919" s="36" t="s">
        <v>15</v>
      </c>
      <c r="J919" s="57" t="s">
        <v>451</v>
      </c>
      <c r="K919" s="57">
        <v>2005</v>
      </c>
      <c r="L919" s="114" t="s">
        <v>52</v>
      </c>
      <c r="M919" s="109">
        <v>9.1643518518518506E-4</v>
      </c>
      <c r="N919" s="43" t="s">
        <v>465</v>
      </c>
      <c r="O919" s="113">
        <v>44654</v>
      </c>
      <c r="P919" s="43" t="s">
        <v>513</v>
      </c>
      <c r="Q919" s="57" t="s">
        <v>53</v>
      </c>
    </row>
    <row r="920" spans="1:17" hidden="1" x14ac:dyDescent="0.55000000000000004">
      <c r="A920" s="117" t="e">
        <f>VLOOKUP(B920,verwijzingen!$A$5:$B$152,2,FALSE)&amp;L920</f>
        <v>#N/A</v>
      </c>
      <c r="B920" s="119" t="str">
        <f t="shared" si="56"/>
        <v>korte baan;400;wisselslag;vrouwen;oud</v>
      </c>
      <c r="C920" s="119" t="str">
        <f t="shared" si="57"/>
        <v>korte baan;400;wisselslag;vrouwen</v>
      </c>
      <c r="D920" s="119" t="str">
        <f t="shared" si="58"/>
        <v>korte baan;400;wisselslag;vrouwen0,00394131944444444</v>
      </c>
      <c r="E920" s="119" t="str">
        <f t="shared" si="59"/>
        <v>korte baan;400;wisselslag;vrouwen;oud0,00394131944444444</v>
      </c>
      <c r="F920" s="36" t="s">
        <v>502</v>
      </c>
      <c r="G920" s="57" t="s">
        <v>57</v>
      </c>
      <c r="H920" s="57">
        <v>400</v>
      </c>
      <c r="I920" s="36" t="s">
        <v>17</v>
      </c>
      <c r="J920" s="57" t="s">
        <v>451</v>
      </c>
      <c r="K920" s="57">
        <v>2005</v>
      </c>
      <c r="L920" s="114" t="s">
        <v>52</v>
      </c>
      <c r="M920" s="109">
        <v>3.9413194444444443E-3</v>
      </c>
      <c r="N920" s="43" t="s">
        <v>465</v>
      </c>
      <c r="O920" s="113">
        <v>44654</v>
      </c>
      <c r="P920" s="43" t="s">
        <v>513</v>
      </c>
      <c r="Q920" s="57" t="s">
        <v>53</v>
      </c>
    </row>
    <row r="921" spans="1:17" x14ac:dyDescent="0.55000000000000004">
      <c r="A921" s="117" t="str">
        <f>VLOOKUP(B921,verwijzingen!$A$5:$B$152,2,FALSE)&amp;L921</f>
        <v>kbhvl1000&gt;= 18 jaar</v>
      </c>
      <c r="B921" s="119" t="str">
        <f t="shared" si="56"/>
        <v>korte baan;1000;vlinderslag;mannen;record</v>
      </c>
      <c r="C921" s="119" t="str">
        <f t="shared" si="57"/>
        <v>korte baan;1000;vlinderslag;mannen</v>
      </c>
      <c r="D921" s="119" t="str">
        <f t="shared" si="58"/>
        <v>korte baan;1000;vlinderslag;mannen0,0103925925925926</v>
      </c>
      <c r="E921" s="119" t="str">
        <f t="shared" si="59"/>
        <v>korte baan;1000;vlinderslag;mannen;record0,0103925925925926</v>
      </c>
      <c r="F921" s="36" t="s">
        <v>502</v>
      </c>
      <c r="G921" s="57" t="s">
        <v>57</v>
      </c>
      <c r="H921" s="57">
        <v>1000</v>
      </c>
      <c r="I921" s="36" t="s">
        <v>15</v>
      </c>
      <c r="J921" s="57" t="s">
        <v>450</v>
      </c>
      <c r="K921" s="57">
        <v>2004</v>
      </c>
      <c r="L921" s="114" t="s">
        <v>251</v>
      </c>
      <c r="M921" s="109">
        <v>1.0392592592592594E-2</v>
      </c>
      <c r="N921" s="43" t="s">
        <v>30</v>
      </c>
      <c r="O921" s="113">
        <v>44654</v>
      </c>
      <c r="P921" s="43" t="s">
        <v>513</v>
      </c>
      <c r="Q921" s="57" t="s">
        <v>38</v>
      </c>
    </row>
    <row r="922" spans="1:17" x14ac:dyDescent="0.55000000000000004">
      <c r="A922" s="117" t="str">
        <f>VLOOKUP(B922,verwijzingen!$A$5:$B$152,2,FALSE)&amp;L922</f>
        <v>kbhvl200&gt;= 18 jaar</v>
      </c>
      <c r="B922" s="119" t="str">
        <f t="shared" si="56"/>
        <v>korte baan;200;vlinderslag;mannen;record</v>
      </c>
      <c r="C922" s="119" t="str">
        <f t="shared" si="57"/>
        <v>korte baan;200;vlinderslag;mannen</v>
      </c>
      <c r="D922" s="119" t="str">
        <f t="shared" si="58"/>
        <v>korte baan;200;vlinderslag;mannen0,00196365740740741</v>
      </c>
      <c r="E922" s="119" t="str">
        <f t="shared" si="59"/>
        <v>korte baan;200;vlinderslag;mannen;record0,00196365740740741</v>
      </c>
      <c r="F922" s="36" t="s">
        <v>502</v>
      </c>
      <c r="G922" s="57" t="s">
        <v>57</v>
      </c>
      <c r="H922" s="57">
        <v>200</v>
      </c>
      <c r="I922" s="36" t="s">
        <v>15</v>
      </c>
      <c r="J922" s="57" t="s">
        <v>450</v>
      </c>
      <c r="K922" s="57">
        <v>2004</v>
      </c>
      <c r="L922" s="114" t="s">
        <v>251</v>
      </c>
      <c r="M922" s="109">
        <v>1.9636574074074075E-3</v>
      </c>
      <c r="N922" s="43" t="s">
        <v>30</v>
      </c>
      <c r="O922" s="113">
        <v>44654</v>
      </c>
      <c r="P922" s="43" t="s">
        <v>513</v>
      </c>
      <c r="Q922" s="57" t="s">
        <v>38</v>
      </c>
    </row>
    <row r="923" spans="1:17" hidden="1" x14ac:dyDescent="0.55000000000000004">
      <c r="A923" s="117" t="e">
        <f>VLOOKUP(B923,verwijzingen!$A$5:$B$152,2,FALSE)&amp;L923</f>
        <v>#N/A</v>
      </c>
      <c r="B923" s="119" t="str">
        <f t="shared" si="56"/>
        <v>korte baan;100;vrije slag;vrouwen;oud</v>
      </c>
      <c r="C923" s="119" t="str">
        <f t="shared" si="57"/>
        <v>korte baan;100;vrije slag;vrouwen</v>
      </c>
      <c r="D923" s="119" t="str">
        <f t="shared" si="58"/>
        <v>korte baan;100;vrije slag;vrouwen0,00109166666666667</v>
      </c>
      <c r="E923" s="119" t="str">
        <f t="shared" si="59"/>
        <v>korte baan;100;vrije slag;vrouwen;oud0,00109166666666667</v>
      </c>
      <c r="F923" s="36" t="s">
        <v>502</v>
      </c>
      <c r="G923" s="57" t="s">
        <v>57</v>
      </c>
      <c r="H923" s="57">
        <v>100</v>
      </c>
      <c r="I923" s="36" t="s">
        <v>12</v>
      </c>
      <c r="J923" s="57" t="s">
        <v>451</v>
      </c>
      <c r="K923" s="57">
        <v>2013</v>
      </c>
      <c r="L923" s="114" t="s">
        <v>44</v>
      </c>
      <c r="M923" s="109">
        <v>1.0916666666666668E-3</v>
      </c>
      <c r="N923" s="43" t="s">
        <v>503</v>
      </c>
      <c r="O923" s="113">
        <v>44661</v>
      </c>
      <c r="P923" s="43" t="s">
        <v>448</v>
      </c>
      <c r="Q923" s="57" t="s">
        <v>53</v>
      </c>
    </row>
    <row r="924" spans="1:17" hidden="1" x14ac:dyDescent="0.55000000000000004">
      <c r="A924" s="117" t="e">
        <f>VLOOKUP(B924,verwijzingen!$A$5:$B$152,2,FALSE)&amp;L924</f>
        <v>#N/A</v>
      </c>
      <c r="B924" s="119" t="str">
        <f t="shared" si="56"/>
        <v>korte baan;100;wisselslag;vrouwen;oud</v>
      </c>
      <c r="C924" s="119" t="str">
        <f t="shared" si="57"/>
        <v>korte baan;100;wisselslag;vrouwen</v>
      </c>
      <c r="D924" s="119" t="str">
        <f t="shared" si="58"/>
        <v>korte baan;100;wisselslag;vrouwen0,00132546296296296</v>
      </c>
      <c r="E924" s="119" t="str">
        <f t="shared" si="59"/>
        <v>korte baan;100;wisselslag;vrouwen;oud0,00132546296296296</v>
      </c>
      <c r="F924" s="36" t="s">
        <v>502</v>
      </c>
      <c r="G924" s="57" t="s">
        <v>57</v>
      </c>
      <c r="H924" s="57">
        <v>100</v>
      </c>
      <c r="I924" s="36" t="s">
        <v>17</v>
      </c>
      <c r="J924" s="57" t="s">
        <v>451</v>
      </c>
      <c r="K924" s="57">
        <v>2013</v>
      </c>
      <c r="L924" s="114" t="s">
        <v>44</v>
      </c>
      <c r="M924" s="109">
        <v>1.325462962962963E-3</v>
      </c>
      <c r="N924" s="43" t="s">
        <v>503</v>
      </c>
      <c r="O924" s="113">
        <v>44661</v>
      </c>
      <c r="P924" s="43" t="s">
        <v>448</v>
      </c>
      <c r="Q924" s="57" t="s">
        <v>53</v>
      </c>
    </row>
    <row r="925" spans="1:17" hidden="1" x14ac:dyDescent="0.55000000000000004">
      <c r="A925" s="117" t="e">
        <f>VLOOKUP(B925,verwijzingen!$A$5:$B$152,2,FALSE)&amp;L925</f>
        <v>#N/A</v>
      </c>
      <c r="B925" s="119" t="str">
        <f t="shared" si="56"/>
        <v>korte baan;200;vrije slag;vrouwen;oud</v>
      </c>
      <c r="C925" s="119" t="str">
        <f t="shared" si="57"/>
        <v>korte baan;200;vrije slag;vrouwen</v>
      </c>
      <c r="D925" s="119" t="str">
        <f t="shared" si="58"/>
        <v>korte baan;200;vrije slag;vrouwen0,00227824074074074</v>
      </c>
      <c r="E925" s="119" t="str">
        <f t="shared" si="59"/>
        <v>korte baan;200;vrije slag;vrouwen;oud0,00227824074074074</v>
      </c>
      <c r="F925" s="36" t="s">
        <v>502</v>
      </c>
      <c r="G925" s="57" t="s">
        <v>57</v>
      </c>
      <c r="H925" s="57">
        <v>200</v>
      </c>
      <c r="I925" s="36" t="s">
        <v>12</v>
      </c>
      <c r="J925" s="57" t="s">
        <v>451</v>
      </c>
      <c r="K925" s="57">
        <v>2011</v>
      </c>
      <c r="L925" s="114" t="s">
        <v>46</v>
      </c>
      <c r="M925" s="109">
        <v>2.2782407407407408E-3</v>
      </c>
      <c r="N925" s="43" t="s">
        <v>468</v>
      </c>
      <c r="O925" s="113">
        <v>44661</v>
      </c>
      <c r="P925" s="43" t="s">
        <v>448</v>
      </c>
      <c r="Q925" s="57" t="s">
        <v>53</v>
      </c>
    </row>
    <row r="926" spans="1:17" hidden="1" x14ac:dyDescent="0.55000000000000004">
      <c r="A926" s="117" t="e">
        <f>VLOOKUP(B926,verwijzingen!$A$5:$B$152,2,FALSE)&amp;L926</f>
        <v>#N/A</v>
      </c>
      <c r="B926" s="119" t="str">
        <f t="shared" si="56"/>
        <v>korte baan;100;rugslag;vrouwen;oud</v>
      </c>
      <c r="C926" s="119" t="str">
        <f t="shared" si="57"/>
        <v>korte baan;100;rugslag;vrouwen</v>
      </c>
      <c r="D926" s="119" t="str">
        <f t="shared" si="58"/>
        <v>korte baan;100;rugslag;vrouwen0,0010431712962963</v>
      </c>
      <c r="E926" s="119" t="str">
        <f t="shared" si="59"/>
        <v>korte baan;100;rugslag;vrouwen;oud0,0010431712962963</v>
      </c>
      <c r="F926" s="36" t="s">
        <v>502</v>
      </c>
      <c r="G926" s="57" t="s">
        <v>57</v>
      </c>
      <c r="H926" s="57">
        <v>100</v>
      </c>
      <c r="I926" s="36" t="s">
        <v>13</v>
      </c>
      <c r="J926" s="57" t="s">
        <v>451</v>
      </c>
      <c r="K926" s="57">
        <v>2011</v>
      </c>
      <c r="L926" s="114" t="s">
        <v>46</v>
      </c>
      <c r="M926" s="109">
        <v>1.0431712962962962E-3</v>
      </c>
      <c r="N926" s="43" t="s">
        <v>468</v>
      </c>
      <c r="O926" s="113">
        <v>44661</v>
      </c>
      <c r="P926" s="43" t="s">
        <v>448</v>
      </c>
      <c r="Q926" s="57" t="s">
        <v>53</v>
      </c>
    </row>
    <row r="927" spans="1:17" hidden="1" x14ac:dyDescent="0.55000000000000004">
      <c r="A927" s="117" t="e">
        <f>VLOOKUP(B927,verwijzingen!$A$5:$B$152,2,FALSE)&amp;L927</f>
        <v>#N/A</v>
      </c>
      <c r="B927" s="119" t="str">
        <f t="shared" si="56"/>
        <v>korte baan;200;vrije slag;mannen;oud</v>
      </c>
      <c r="C927" s="119" t="str">
        <f t="shared" si="57"/>
        <v>korte baan;200;vrije slag;mannen</v>
      </c>
      <c r="D927" s="119" t="str">
        <f t="shared" si="58"/>
        <v>korte baan;200;vrije slag;mannen0,00230231481481481</v>
      </c>
      <c r="E927" s="119" t="str">
        <f t="shared" si="59"/>
        <v>korte baan;200;vrije slag;mannen;oud0,00230231481481481</v>
      </c>
      <c r="F927" s="36" t="s">
        <v>530</v>
      </c>
      <c r="G927" s="57" t="s">
        <v>57</v>
      </c>
      <c r="H927" s="57">
        <v>200</v>
      </c>
      <c r="I927" s="36" t="s">
        <v>12</v>
      </c>
      <c r="J927" s="57" t="s">
        <v>450</v>
      </c>
      <c r="K927" s="57">
        <v>2011</v>
      </c>
      <c r="L927" s="114" t="s">
        <v>46</v>
      </c>
      <c r="M927" s="109">
        <v>2.3023148148148148E-3</v>
      </c>
      <c r="N927" s="43" t="s">
        <v>478</v>
      </c>
      <c r="O927" s="113">
        <v>44843</v>
      </c>
      <c r="P927" s="43" t="s">
        <v>349</v>
      </c>
      <c r="Q927" s="57" t="s">
        <v>53</v>
      </c>
    </row>
    <row r="928" spans="1:17" hidden="1" x14ac:dyDescent="0.55000000000000004">
      <c r="A928" s="117" t="e">
        <f>VLOOKUP(B928,verwijzingen!$A$5:$B$152,2,FALSE)&amp;L928</f>
        <v>#N/A</v>
      </c>
      <c r="B928" s="119" t="str">
        <f t="shared" si="56"/>
        <v>korte baan;50;vlinderslag;mannen;oud</v>
      </c>
      <c r="C928" s="119" t="str">
        <f t="shared" si="57"/>
        <v>korte baan;50;vlinderslag;mannen</v>
      </c>
      <c r="D928" s="119" t="str">
        <f t="shared" si="58"/>
        <v>korte baan;50;vlinderslag;mannen0,000609259259259259</v>
      </c>
      <c r="E928" s="119" t="str">
        <f t="shared" si="59"/>
        <v>korte baan;50;vlinderslag;mannen;oud0,000609259259259259</v>
      </c>
      <c r="F928" s="36" t="s">
        <v>530</v>
      </c>
      <c r="G928" s="57" t="s">
        <v>57</v>
      </c>
      <c r="H928" s="57">
        <v>50</v>
      </c>
      <c r="I928" s="36" t="s">
        <v>15</v>
      </c>
      <c r="J928" s="57" t="s">
        <v>450</v>
      </c>
      <c r="K928" s="57">
        <v>2011</v>
      </c>
      <c r="L928" s="114" t="s">
        <v>46</v>
      </c>
      <c r="M928" s="109">
        <v>6.0925925925925926E-4</v>
      </c>
      <c r="N928" s="43" t="s">
        <v>478</v>
      </c>
      <c r="O928" s="113">
        <v>44843</v>
      </c>
      <c r="P928" s="43" t="s">
        <v>349</v>
      </c>
      <c r="Q928" s="57" t="s">
        <v>53</v>
      </c>
    </row>
    <row r="929" spans="1:18" hidden="1" x14ac:dyDescent="0.55000000000000004">
      <c r="A929" s="117" t="str">
        <f>VLOOKUP(B929,verwijzingen!$A$5:$B$152,2,FALSE)&amp;L929</f>
        <v>lbhvl5013 jaar</v>
      </c>
      <c r="B929" s="119" t="str">
        <f t="shared" si="56"/>
        <v>lange baan;50;vlinderslag;mannen;record</v>
      </c>
      <c r="C929" s="119" t="str">
        <f t="shared" si="57"/>
        <v>lange baan;50;vlinderslag;mannen</v>
      </c>
      <c r="D929" s="119" t="str">
        <f t="shared" si="58"/>
        <v>lange baan;50;vlinderslag;mannen0,000473958333333333</v>
      </c>
      <c r="E929" s="119" t="str">
        <f t="shared" si="59"/>
        <v>lange baan;50;vlinderslag;mannen;record0,000473958333333333</v>
      </c>
      <c r="F929" s="36" t="s">
        <v>502</v>
      </c>
      <c r="G929" s="57" t="s">
        <v>456</v>
      </c>
      <c r="H929" s="57">
        <v>50</v>
      </c>
      <c r="I929" s="36" t="s">
        <v>15</v>
      </c>
      <c r="J929" s="57" t="s">
        <v>450</v>
      </c>
      <c r="K929" s="57">
        <v>2009</v>
      </c>
      <c r="L929" s="114" t="s">
        <v>48</v>
      </c>
      <c r="M929" s="109">
        <v>4.7395833333333334E-4</v>
      </c>
      <c r="N929" s="43" t="s">
        <v>459</v>
      </c>
      <c r="O929" s="113">
        <v>44669</v>
      </c>
      <c r="P929" s="43" t="s">
        <v>457</v>
      </c>
      <c r="Q929" s="57" t="s">
        <v>38</v>
      </c>
    </row>
    <row r="930" spans="1:18" hidden="1" x14ac:dyDescent="0.55000000000000004">
      <c r="A930" s="117" t="e">
        <f>VLOOKUP(B930,verwijzingen!$A$5:$B$152,2,FALSE)&amp;L930</f>
        <v>#N/A</v>
      </c>
      <c r="B930" s="119" t="str">
        <f t="shared" si="56"/>
        <v>lange baan;200;wisselslag;mannen;oud</v>
      </c>
      <c r="C930" s="119" t="str">
        <f t="shared" si="57"/>
        <v>lange baan;200;wisselslag;mannen</v>
      </c>
      <c r="D930" s="119" t="str">
        <f t="shared" si="58"/>
        <v>lange baan;200;wisselslag;mannen0,00236550925925926</v>
      </c>
      <c r="E930" s="119" t="str">
        <f t="shared" si="59"/>
        <v>lange baan;200;wisselslag;mannen;oud0,00236550925925926</v>
      </c>
      <c r="F930" s="36" t="s">
        <v>502</v>
      </c>
      <c r="G930" s="57" t="s">
        <v>456</v>
      </c>
      <c r="H930" s="57">
        <v>200</v>
      </c>
      <c r="I930" s="36" t="s">
        <v>17</v>
      </c>
      <c r="J930" s="57" t="s">
        <v>450</v>
      </c>
      <c r="K930" s="57">
        <v>2009</v>
      </c>
      <c r="L930" s="114" t="s">
        <v>48</v>
      </c>
      <c r="M930" s="109">
        <v>2.3655092592592595E-3</v>
      </c>
      <c r="N930" s="43" t="s">
        <v>459</v>
      </c>
      <c r="O930" s="113">
        <v>44669</v>
      </c>
      <c r="P930" s="43" t="s">
        <v>457</v>
      </c>
      <c r="Q930" s="57" t="s">
        <v>53</v>
      </c>
    </row>
    <row r="931" spans="1:18" hidden="1" x14ac:dyDescent="0.55000000000000004">
      <c r="A931" s="117" t="str">
        <f>VLOOKUP(B931,verwijzingen!$A$5:$B$152,2,FALSE)&amp;L931</f>
        <v>lbdvl5015 jaar</v>
      </c>
      <c r="B931" s="119" t="str">
        <f t="shared" si="56"/>
        <v>lange baan;50;vlinderslag;vrouwen;record</v>
      </c>
      <c r="C931" s="119" t="str">
        <f t="shared" si="57"/>
        <v>lange baan;50;vlinderslag;vrouwen</v>
      </c>
      <c r="D931" s="119" t="str">
        <f t="shared" si="58"/>
        <v>lange baan;50;vlinderslag;vrouwen0,000366087962962963</v>
      </c>
      <c r="E931" s="119" t="str">
        <f t="shared" si="59"/>
        <v>lange baan;50;vlinderslag;vrouwen;record0,000366087962962963</v>
      </c>
      <c r="F931" s="36" t="s">
        <v>502</v>
      </c>
      <c r="G931" s="57" t="s">
        <v>456</v>
      </c>
      <c r="H931" s="57">
        <v>50</v>
      </c>
      <c r="I931" s="36" t="s">
        <v>15</v>
      </c>
      <c r="J931" s="57" t="s">
        <v>451</v>
      </c>
      <c r="K931" s="57">
        <v>2007</v>
      </c>
      <c r="L931" s="114" t="s">
        <v>50</v>
      </c>
      <c r="M931" s="109">
        <v>3.6608796296296297E-4</v>
      </c>
      <c r="N931" s="43" t="s">
        <v>26</v>
      </c>
      <c r="O931" s="113">
        <v>44669</v>
      </c>
      <c r="P931" s="43" t="s">
        <v>457</v>
      </c>
      <c r="Q931" s="57" t="s">
        <v>38</v>
      </c>
    </row>
    <row r="932" spans="1:18" hidden="1" x14ac:dyDescent="0.55000000000000004">
      <c r="A932" s="117" t="e">
        <f>VLOOKUP(B932,verwijzingen!$A$5:$B$152,2,FALSE)&amp;L932</f>
        <v>#N/A</v>
      </c>
      <c r="B932" s="119" t="str">
        <f t="shared" si="56"/>
        <v>lange baan;200;vlinderslag;vrouwen;oud</v>
      </c>
      <c r="C932" s="119" t="str">
        <f t="shared" si="57"/>
        <v>lange baan;200;vlinderslag;vrouwen</v>
      </c>
      <c r="D932" s="119" t="str">
        <f t="shared" si="58"/>
        <v>lange baan;200;vlinderslag;vrouwen0,00194224537037037</v>
      </c>
      <c r="E932" s="119" t="str">
        <f t="shared" si="59"/>
        <v>lange baan;200;vlinderslag;vrouwen;oud0,00194224537037037</v>
      </c>
      <c r="F932" s="36" t="s">
        <v>502</v>
      </c>
      <c r="G932" s="57" t="s">
        <v>456</v>
      </c>
      <c r="H932" s="57">
        <v>200</v>
      </c>
      <c r="I932" s="36" t="s">
        <v>15</v>
      </c>
      <c r="J932" s="57" t="s">
        <v>451</v>
      </c>
      <c r="K932" s="57">
        <v>2007</v>
      </c>
      <c r="L932" s="114" t="s">
        <v>50</v>
      </c>
      <c r="M932" s="109">
        <v>1.9422453703703702E-3</v>
      </c>
      <c r="N932" s="43" t="s">
        <v>26</v>
      </c>
      <c r="O932" s="113">
        <v>44669</v>
      </c>
      <c r="P932" s="43" t="s">
        <v>457</v>
      </c>
      <c r="Q932" s="57" t="s">
        <v>53</v>
      </c>
      <c r="R932" s="36">
        <v>44</v>
      </c>
    </row>
    <row r="933" spans="1:18" hidden="1" x14ac:dyDescent="0.55000000000000004">
      <c r="A933" s="117" t="e">
        <f>VLOOKUP(B933,verwijzingen!$A$5:$B$152,2,FALSE)&amp;L933</f>
        <v>#N/A</v>
      </c>
      <c r="B933" s="119" t="str">
        <f t="shared" si="56"/>
        <v>lange baan;200;wisselslag;vrouwen;oud</v>
      </c>
      <c r="C933" s="119" t="str">
        <f t="shared" si="57"/>
        <v>lange baan;200;wisselslag;vrouwen</v>
      </c>
      <c r="D933" s="119" t="str">
        <f t="shared" si="58"/>
        <v>lange baan;200;wisselslag;vrouwen0,00185486111111111</v>
      </c>
      <c r="E933" s="119" t="str">
        <f t="shared" si="59"/>
        <v>lange baan;200;wisselslag;vrouwen;oud0,00185486111111111</v>
      </c>
      <c r="F933" s="36" t="s">
        <v>502</v>
      </c>
      <c r="G933" s="57" t="s">
        <v>456</v>
      </c>
      <c r="H933" s="57">
        <v>200</v>
      </c>
      <c r="I933" s="36" t="s">
        <v>17</v>
      </c>
      <c r="J933" s="57" t="s">
        <v>451</v>
      </c>
      <c r="K933" s="57">
        <v>2007</v>
      </c>
      <c r="L933" s="114" t="s">
        <v>50</v>
      </c>
      <c r="M933" s="109">
        <v>1.8548611111111109E-3</v>
      </c>
      <c r="N933" s="43" t="s">
        <v>26</v>
      </c>
      <c r="O933" s="113">
        <v>44669</v>
      </c>
      <c r="P933" s="43" t="s">
        <v>457</v>
      </c>
      <c r="Q933" s="57" t="s">
        <v>53</v>
      </c>
      <c r="R933" s="36">
        <v>45</v>
      </c>
    </row>
    <row r="934" spans="1:18" hidden="1" x14ac:dyDescent="0.55000000000000004">
      <c r="A934" s="117" t="str">
        <f>VLOOKUP(B934,verwijzingen!$A$5:$B$152,2,FALSE)&amp;L934</f>
        <v>lbhwi20013 jaar</v>
      </c>
      <c r="B934" s="119" t="str">
        <f t="shared" si="56"/>
        <v>lange baan;200;wisselslag;mannen;record</v>
      </c>
      <c r="C934" s="119" t="str">
        <f t="shared" si="57"/>
        <v>lange baan;200;wisselslag;mannen</v>
      </c>
      <c r="D934" s="119" t="str">
        <f t="shared" si="58"/>
        <v>lange baan;200;wisselslag;mannen0,00233078703703704</v>
      </c>
      <c r="E934" s="119" t="str">
        <f t="shared" si="59"/>
        <v>lange baan;200;wisselslag;mannen;record0,00233078703703704</v>
      </c>
      <c r="F934" s="36" t="s">
        <v>502</v>
      </c>
      <c r="G934" s="57" t="s">
        <v>456</v>
      </c>
      <c r="H934" s="57">
        <v>200</v>
      </c>
      <c r="I934" s="36" t="s">
        <v>17</v>
      </c>
      <c r="J934" s="57" t="s">
        <v>450</v>
      </c>
      <c r="K934" s="57">
        <v>2009</v>
      </c>
      <c r="L934" s="114" t="s">
        <v>48</v>
      </c>
      <c r="M934" s="109">
        <v>2.330787037037037E-3</v>
      </c>
      <c r="N934" s="43" t="s">
        <v>459</v>
      </c>
      <c r="O934" s="113">
        <v>44669</v>
      </c>
      <c r="P934" s="43" t="s">
        <v>457</v>
      </c>
      <c r="Q934" s="57" t="s">
        <v>38</v>
      </c>
    </row>
    <row r="935" spans="1:18" hidden="1" x14ac:dyDescent="0.55000000000000004">
      <c r="A935" s="117" t="str">
        <f>VLOOKUP(B935,verwijzingen!$A$5:$B$152,2,FALSE)&amp;L935</f>
        <v>lbdwi20015 jaar</v>
      </c>
      <c r="B935" s="119" t="str">
        <f t="shared" si="56"/>
        <v>lange baan;200;wisselslag;vrouwen;record</v>
      </c>
      <c r="C935" s="119" t="str">
        <f t="shared" si="57"/>
        <v>lange baan;200;wisselslag;vrouwen</v>
      </c>
      <c r="D935" s="119" t="str">
        <f t="shared" si="58"/>
        <v>lange baan;200;wisselslag;vrouwen0,0018337962962963</v>
      </c>
      <c r="E935" s="119" t="str">
        <f t="shared" si="59"/>
        <v>lange baan;200;wisselslag;vrouwen;record0,0018337962962963</v>
      </c>
      <c r="F935" s="36" t="s">
        <v>502</v>
      </c>
      <c r="G935" s="57" t="s">
        <v>456</v>
      </c>
      <c r="H935" s="57">
        <v>200</v>
      </c>
      <c r="I935" s="36" t="s">
        <v>17</v>
      </c>
      <c r="J935" s="57" t="s">
        <v>451</v>
      </c>
      <c r="K935" s="57">
        <v>2007</v>
      </c>
      <c r="L935" s="114" t="s">
        <v>50</v>
      </c>
      <c r="M935" s="109">
        <v>1.8337962962962963E-3</v>
      </c>
      <c r="N935" s="43" t="s">
        <v>26</v>
      </c>
      <c r="O935" s="113">
        <v>44669</v>
      </c>
      <c r="P935" s="43" t="s">
        <v>457</v>
      </c>
      <c r="Q935" s="57" t="s">
        <v>38</v>
      </c>
    </row>
    <row r="936" spans="1:18" hidden="1" x14ac:dyDescent="0.55000000000000004">
      <c r="A936" s="117" t="e">
        <f>VLOOKUP(B936,verwijzingen!$A$5:$B$152,2,FALSE)&amp;L936</f>
        <v>#N/A</v>
      </c>
      <c r="B936" s="119" t="str">
        <f t="shared" si="56"/>
        <v>lange baan;50;vrije slag;mannen;oud</v>
      </c>
      <c r="C936" s="119" t="str">
        <f t="shared" si="57"/>
        <v>lange baan;50;vrije slag;mannen</v>
      </c>
      <c r="D936" s="119" t="str">
        <f t="shared" si="58"/>
        <v>lange baan;50;vrije slag;mannen0,000339236111111111</v>
      </c>
      <c r="E936" s="119" t="str">
        <f t="shared" si="59"/>
        <v>lange baan;50;vrije slag;mannen;oud0,000339236111111111</v>
      </c>
      <c r="F936" s="36" t="s">
        <v>502</v>
      </c>
      <c r="G936" s="57" t="s">
        <v>456</v>
      </c>
      <c r="H936" s="57">
        <v>50</v>
      </c>
      <c r="I936" s="36" t="s">
        <v>12</v>
      </c>
      <c r="J936" s="57" t="s">
        <v>450</v>
      </c>
      <c r="K936" s="57">
        <v>2006</v>
      </c>
      <c r="L936" s="114" t="s">
        <v>51</v>
      </c>
      <c r="M936" s="109">
        <v>3.3923611111111112E-4</v>
      </c>
      <c r="N936" s="43" t="s">
        <v>504</v>
      </c>
      <c r="O936" s="113">
        <v>44669</v>
      </c>
      <c r="P936" s="43" t="s">
        <v>457</v>
      </c>
      <c r="Q936" s="57" t="s">
        <v>53</v>
      </c>
    </row>
    <row r="937" spans="1:18" hidden="1" x14ac:dyDescent="0.55000000000000004">
      <c r="A937" s="117" t="e">
        <f>VLOOKUP(B937,verwijzingen!$A$5:$B$152,2,FALSE)&amp;L937</f>
        <v>#N/A</v>
      </c>
      <c r="B937" s="119" t="str">
        <f t="shared" si="56"/>
        <v>lange baan;100;vrije slag;mannen;oud</v>
      </c>
      <c r="C937" s="119" t="str">
        <f t="shared" si="57"/>
        <v>lange baan;100;vrije slag;mannen</v>
      </c>
      <c r="D937" s="119" t="str">
        <f t="shared" si="58"/>
        <v>lange baan;100;vrije slag;mannen0,000749768518518519</v>
      </c>
      <c r="E937" s="119" t="str">
        <f t="shared" si="59"/>
        <v>lange baan;100;vrije slag;mannen;oud0,000749768518518519</v>
      </c>
      <c r="F937" s="36" t="s">
        <v>502</v>
      </c>
      <c r="G937" s="57" t="s">
        <v>456</v>
      </c>
      <c r="H937" s="57">
        <v>100</v>
      </c>
      <c r="I937" s="36" t="s">
        <v>12</v>
      </c>
      <c r="J937" s="57" t="s">
        <v>450</v>
      </c>
      <c r="K937" s="57">
        <v>2006</v>
      </c>
      <c r="L937" s="114" t="s">
        <v>51</v>
      </c>
      <c r="M937" s="109">
        <v>7.4976851851851854E-4</v>
      </c>
      <c r="N937" s="43" t="s">
        <v>504</v>
      </c>
      <c r="O937" s="113">
        <v>44669</v>
      </c>
      <c r="P937" s="43" t="s">
        <v>457</v>
      </c>
      <c r="Q937" s="57" t="s">
        <v>53</v>
      </c>
    </row>
    <row r="938" spans="1:18" hidden="1" x14ac:dyDescent="0.55000000000000004">
      <c r="A938" s="117" t="e">
        <f>VLOOKUP(B938,verwijzingen!$A$5:$B$152,2,FALSE)&amp;L938</f>
        <v>#N/A</v>
      </c>
      <c r="B938" s="119" t="str">
        <f t="shared" si="56"/>
        <v>lange baan;200;rugslag;vrouwen;oud</v>
      </c>
      <c r="C938" s="119" t="str">
        <f t="shared" si="57"/>
        <v>lange baan;200;rugslag;vrouwen</v>
      </c>
      <c r="D938" s="119" t="str">
        <f t="shared" si="58"/>
        <v>lange baan;200;rugslag;vrouwen0,00199143518518519</v>
      </c>
      <c r="E938" s="119" t="str">
        <f t="shared" si="59"/>
        <v>lange baan;200;rugslag;vrouwen;oud0,00199143518518519</v>
      </c>
      <c r="F938" s="36" t="s">
        <v>502</v>
      </c>
      <c r="G938" s="57" t="s">
        <v>456</v>
      </c>
      <c r="H938" s="57">
        <v>200</v>
      </c>
      <c r="I938" s="36" t="s">
        <v>13</v>
      </c>
      <c r="J938" s="57" t="s">
        <v>451</v>
      </c>
      <c r="K938" s="57">
        <v>2005</v>
      </c>
      <c r="L938" s="114" t="s">
        <v>52</v>
      </c>
      <c r="M938" s="109">
        <v>1.9914351851851851E-3</v>
      </c>
      <c r="N938" s="43" t="s">
        <v>465</v>
      </c>
      <c r="O938" s="113">
        <v>44669</v>
      </c>
      <c r="P938" s="43" t="s">
        <v>457</v>
      </c>
      <c r="Q938" s="57" t="s">
        <v>53</v>
      </c>
    </row>
    <row r="939" spans="1:18" hidden="1" x14ac:dyDescent="0.55000000000000004">
      <c r="A939" s="117" t="e">
        <f>VLOOKUP(B939,verwijzingen!$A$5:$B$152,2,FALSE)&amp;L939</f>
        <v>#N/A</v>
      </c>
      <c r="B939" s="119" t="str">
        <f t="shared" si="56"/>
        <v>lange baan;50;vlinderslag;vrouwen;oud</v>
      </c>
      <c r="C939" s="119" t="str">
        <f t="shared" si="57"/>
        <v>lange baan;50;vlinderslag;vrouwen</v>
      </c>
      <c r="D939" s="119" t="str">
        <f t="shared" si="58"/>
        <v>lange baan;50;vlinderslag;vrouwen0,000401273148148148</v>
      </c>
      <c r="E939" s="119" t="str">
        <f t="shared" si="59"/>
        <v>lange baan;50;vlinderslag;vrouwen;oud0,000401273148148148</v>
      </c>
      <c r="F939" s="36" t="s">
        <v>502</v>
      </c>
      <c r="G939" s="57" t="s">
        <v>456</v>
      </c>
      <c r="H939" s="57">
        <v>50</v>
      </c>
      <c r="I939" s="36" t="s">
        <v>15</v>
      </c>
      <c r="J939" s="57" t="s">
        <v>451</v>
      </c>
      <c r="K939" s="57">
        <v>2005</v>
      </c>
      <c r="L939" s="114" t="s">
        <v>52</v>
      </c>
      <c r="M939" s="109">
        <v>4.0127314814814816E-4</v>
      </c>
      <c r="N939" s="43" t="s">
        <v>465</v>
      </c>
      <c r="O939" s="113">
        <v>44669</v>
      </c>
      <c r="P939" s="43" t="s">
        <v>457</v>
      </c>
      <c r="Q939" s="57" t="s">
        <v>53</v>
      </c>
    </row>
    <row r="940" spans="1:18" hidden="1" x14ac:dyDescent="0.55000000000000004">
      <c r="A940" s="117" t="e">
        <f>VLOOKUP(B940,verwijzingen!$A$5:$B$152,2,FALSE)&amp;L940</f>
        <v>#N/A</v>
      </c>
      <c r="B940" s="119" t="str">
        <f t="shared" si="56"/>
        <v>lange baan;100;schoolslag;mannen;oud</v>
      </c>
      <c r="C940" s="119" t="str">
        <f t="shared" si="57"/>
        <v>lange baan;100;schoolslag;mannen</v>
      </c>
      <c r="D940" s="119" t="str">
        <f t="shared" si="58"/>
        <v>lange baan;100;schoolslag;mannen0,000933912037037037</v>
      </c>
      <c r="E940" s="119" t="str">
        <f t="shared" si="59"/>
        <v>lange baan;100;schoolslag;mannen;oud0,000933912037037037</v>
      </c>
      <c r="F940" s="36" t="s">
        <v>502</v>
      </c>
      <c r="G940" s="57" t="s">
        <v>456</v>
      </c>
      <c r="H940" s="57">
        <v>100</v>
      </c>
      <c r="I940" s="36" t="s">
        <v>14</v>
      </c>
      <c r="J940" s="57" t="s">
        <v>450</v>
      </c>
      <c r="K940" s="57">
        <v>2004</v>
      </c>
      <c r="L940" s="114" t="s">
        <v>251</v>
      </c>
      <c r="M940" s="109">
        <v>9.3391203703703702E-4</v>
      </c>
      <c r="N940" s="43" t="s">
        <v>34</v>
      </c>
      <c r="O940" s="113">
        <v>44669</v>
      </c>
      <c r="P940" s="43" t="s">
        <v>457</v>
      </c>
      <c r="Q940" s="57" t="s">
        <v>53</v>
      </c>
    </row>
    <row r="941" spans="1:18" hidden="1" x14ac:dyDescent="0.55000000000000004">
      <c r="A941" s="117" t="str">
        <f>VLOOKUP(B941,verwijzingen!$A$5:$B$152,2,FALSE)&amp;L941</f>
        <v>lbhru200&gt;= 18 jaar</v>
      </c>
      <c r="B941" s="119" t="str">
        <f t="shared" si="56"/>
        <v>lange baan;200;rugslag;mannen;record</v>
      </c>
      <c r="C941" s="119" t="str">
        <f t="shared" si="57"/>
        <v>lange baan;200;rugslag;mannen</v>
      </c>
      <c r="D941" s="119" t="str">
        <f t="shared" si="58"/>
        <v>lange baan;200;rugslag;mannen0,00176284722222222</v>
      </c>
      <c r="E941" s="119" t="str">
        <f t="shared" si="59"/>
        <v>lange baan;200;rugslag;mannen;record0,00176284722222222</v>
      </c>
      <c r="F941" s="36" t="s">
        <v>502</v>
      </c>
      <c r="G941" s="57" t="s">
        <v>456</v>
      </c>
      <c r="H941" s="57">
        <v>200</v>
      </c>
      <c r="I941" s="36" t="s">
        <v>13</v>
      </c>
      <c r="J941" s="57" t="s">
        <v>450</v>
      </c>
      <c r="K941" s="57">
        <v>2003</v>
      </c>
      <c r="L941" s="114" t="s">
        <v>251</v>
      </c>
      <c r="M941" s="109">
        <v>1.7628472222222221E-3</v>
      </c>
      <c r="N941" s="43" t="s">
        <v>20</v>
      </c>
      <c r="O941" s="113">
        <v>44669</v>
      </c>
      <c r="P941" s="43" t="s">
        <v>457</v>
      </c>
      <c r="Q941" s="57" t="s">
        <v>38</v>
      </c>
    </row>
    <row r="942" spans="1:18" hidden="1" x14ac:dyDescent="0.55000000000000004">
      <c r="A942" s="117" t="e">
        <f>VLOOKUP(B942,verwijzingen!$A$5:$B$152,2,FALSE)&amp;L942</f>
        <v>#N/A</v>
      </c>
      <c r="B942" s="119" t="str">
        <f t="shared" si="56"/>
        <v>lange baan;50;schoolslag;mannen;oud</v>
      </c>
      <c r="C942" s="119" t="str">
        <f t="shared" si="57"/>
        <v>lange baan;50;schoolslag;mannen</v>
      </c>
      <c r="D942" s="119" t="str">
        <f t="shared" si="58"/>
        <v>lange baan;50;schoolslag;mannen0,000403472222222222</v>
      </c>
      <c r="E942" s="119" t="str">
        <f t="shared" si="59"/>
        <v>lange baan;50;schoolslag;mannen;oud0,000403472222222222</v>
      </c>
      <c r="F942" s="36" t="s">
        <v>502</v>
      </c>
      <c r="G942" s="57" t="s">
        <v>456</v>
      </c>
      <c r="H942" s="57">
        <v>50</v>
      </c>
      <c r="I942" s="36" t="s">
        <v>14</v>
      </c>
      <c r="J942" s="57" t="s">
        <v>450</v>
      </c>
      <c r="K942" s="57">
        <v>2001</v>
      </c>
      <c r="L942" s="114" t="s">
        <v>251</v>
      </c>
      <c r="M942" s="109">
        <v>4.0347222222222217E-4</v>
      </c>
      <c r="N942" s="43" t="s">
        <v>29</v>
      </c>
      <c r="O942" s="113">
        <v>44669</v>
      </c>
      <c r="P942" s="43" t="s">
        <v>457</v>
      </c>
      <c r="Q942" s="57" t="s">
        <v>53</v>
      </c>
    </row>
    <row r="943" spans="1:18" hidden="1" x14ac:dyDescent="0.55000000000000004">
      <c r="A943" s="117" t="e">
        <f>VLOOKUP(B943,verwijzingen!$A$5:$B$152,2,FALSE)&amp;L943</f>
        <v>#N/A</v>
      </c>
      <c r="B943" s="119" t="str">
        <f t="shared" si="56"/>
        <v>lange baan;100;vrije slag;mannen;oud</v>
      </c>
      <c r="C943" s="119" t="str">
        <f t="shared" si="57"/>
        <v>lange baan;100;vrije slag;mannen</v>
      </c>
      <c r="D943" s="119" t="str">
        <f t="shared" si="58"/>
        <v>lange baan;100;vrije slag;mannen0,000695601851851852</v>
      </c>
      <c r="E943" s="119" t="str">
        <f t="shared" si="59"/>
        <v>lange baan;100;vrije slag;mannen;oud0,000695601851851852</v>
      </c>
      <c r="F943" s="36" t="s">
        <v>502</v>
      </c>
      <c r="G943" s="57" t="s">
        <v>456</v>
      </c>
      <c r="H943" s="57">
        <v>100</v>
      </c>
      <c r="I943" s="36" t="s">
        <v>12</v>
      </c>
      <c r="J943" s="57" t="s">
        <v>450</v>
      </c>
      <c r="K943" s="57">
        <v>2003</v>
      </c>
      <c r="L943" s="114" t="s">
        <v>251</v>
      </c>
      <c r="M943" s="109">
        <v>6.9560185185185187E-4</v>
      </c>
      <c r="N943" s="43" t="s">
        <v>510</v>
      </c>
      <c r="O943" s="113">
        <v>44669</v>
      </c>
      <c r="P943" s="43" t="s">
        <v>457</v>
      </c>
      <c r="Q943" s="57" t="s">
        <v>53</v>
      </c>
    </row>
    <row r="944" spans="1:18" hidden="1" x14ac:dyDescent="0.55000000000000004">
      <c r="A944" s="117" t="e">
        <f>VLOOKUP(B944,verwijzingen!$A$5:$B$152,2,FALSE)&amp;L944</f>
        <v>#N/A</v>
      </c>
      <c r="B944" s="119" t="str">
        <f t="shared" si="56"/>
        <v>lange baan;50;vrije slag;mannen;oud</v>
      </c>
      <c r="C944" s="119" t="str">
        <f t="shared" si="57"/>
        <v>lange baan;50;vrije slag;mannen</v>
      </c>
      <c r="D944" s="119" t="str">
        <f t="shared" si="58"/>
        <v>lange baan;50;vrije slag;mannen0,000304050925925926</v>
      </c>
      <c r="E944" s="119" t="str">
        <f t="shared" si="59"/>
        <v>lange baan;50;vrije slag;mannen;oud0,000304050925925926</v>
      </c>
      <c r="F944" s="36" t="s">
        <v>502</v>
      </c>
      <c r="G944" s="57" t="s">
        <v>456</v>
      </c>
      <c r="H944" s="57">
        <v>50</v>
      </c>
      <c r="I944" s="36" t="s">
        <v>12</v>
      </c>
      <c r="J944" s="57" t="s">
        <v>450</v>
      </c>
      <c r="K944" s="57">
        <v>2004</v>
      </c>
      <c r="L944" s="114" t="s">
        <v>251</v>
      </c>
      <c r="M944" s="109">
        <v>3.0405092592592593E-4</v>
      </c>
      <c r="N944" s="43" t="s">
        <v>30</v>
      </c>
      <c r="O944" s="113">
        <v>44669</v>
      </c>
      <c r="P944" s="43" t="s">
        <v>457</v>
      </c>
      <c r="Q944" s="57" t="s">
        <v>53</v>
      </c>
    </row>
    <row r="945" spans="1:18" hidden="1" x14ac:dyDescent="0.55000000000000004">
      <c r="A945" s="117" t="str">
        <f>VLOOKUP(B945,verwijzingen!$A$5:$B$152,2,FALSE)&amp;L945</f>
        <v>lbhru50&gt;= 18 jaar</v>
      </c>
      <c r="B945" s="119" t="str">
        <f t="shared" si="56"/>
        <v>lange baan;50;rugslag;mannen;record</v>
      </c>
      <c r="C945" s="119" t="str">
        <f t="shared" si="57"/>
        <v>lange baan;50;rugslag;mannen</v>
      </c>
      <c r="D945" s="119" t="str">
        <f t="shared" si="58"/>
        <v>lange baan;50;rugslag;mannen0,000353819444444444</v>
      </c>
      <c r="E945" s="119" t="str">
        <f t="shared" si="59"/>
        <v>lange baan;50;rugslag;mannen;record0,000353819444444444</v>
      </c>
      <c r="F945" s="36" t="s">
        <v>502</v>
      </c>
      <c r="G945" s="57" t="s">
        <v>456</v>
      </c>
      <c r="H945" s="57">
        <v>50</v>
      </c>
      <c r="I945" s="36" t="s">
        <v>13</v>
      </c>
      <c r="J945" s="57" t="s">
        <v>450</v>
      </c>
      <c r="K945" s="57">
        <v>2004</v>
      </c>
      <c r="L945" s="114" t="s">
        <v>251</v>
      </c>
      <c r="M945" s="109">
        <v>3.5381944444444442E-4</v>
      </c>
      <c r="N945" s="43" t="s">
        <v>30</v>
      </c>
      <c r="O945" s="113">
        <v>44669</v>
      </c>
      <c r="P945" s="43" t="s">
        <v>457</v>
      </c>
      <c r="Q945" s="57" t="s">
        <v>38</v>
      </c>
    </row>
    <row r="946" spans="1:18" hidden="1" x14ac:dyDescent="0.55000000000000004">
      <c r="A946" s="117" t="e">
        <f>VLOOKUP(B946,verwijzingen!$A$5:$B$152,2,FALSE)&amp;L946</f>
        <v>#N/A</v>
      </c>
      <c r="B946" s="119" t="str">
        <f t="shared" si="56"/>
        <v>lange baan;200;wisselslag;mannen;oud</v>
      </c>
      <c r="C946" s="119" t="str">
        <f t="shared" si="57"/>
        <v>lange baan;200;wisselslag;mannen</v>
      </c>
      <c r="D946" s="119" t="str">
        <f t="shared" si="58"/>
        <v>lange baan;200;wisselslag;mannen0,00172581018518519</v>
      </c>
      <c r="E946" s="119" t="str">
        <f t="shared" si="59"/>
        <v>lange baan;200;wisselslag;mannen;oud0,00172581018518519</v>
      </c>
      <c r="F946" s="36" t="s">
        <v>502</v>
      </c>
      <c r="G946" s="57" t="s">
        <v>456</v>
      </c>
      <c r="H946" s="57">
        <v>200</v>
      </c>
      <c r="I946" s="36" t="s">
        <v>17</v>
      </c>
      <c r="J946" s="57" t="s">
        <v>450</v>
      </c>
      <c r="K946" s="57">
        <v>2004</v>
      </c>
      <c r="L946" s="114" t="s">
        <v>251</v>
      </c>
      <c r="M946" s="109">
        <v>1.7258101851851853E-3</v>
      </c>
      <c r="N946" s="43" t="s">
        <v>30</v>
      </c>
      <c r="O946" s="113">
        <v>44669</v>
      </c>
      <c r="P946" s="43" t="s">
        <v>457</v>
      </c>
      <c r="Q946" s="57" t="s">
        <v>53</v>
      </c>
    </row>
    <row r="947" spans="1:18" hidden="1" x14ac:dyDescent="0.55000000000000004">
      <c r="A947" s="117" t="str">
        <f>VLOOKUP(B947,verwijzingen!$A$5:$B$152,2,FALSE)&amp;L947</f>
        <v>lbhwi200&gt;= 18 jaar</v>
      </c>
      <c r="B947" s="119" t="str">
        <f t="shared" si="56"/>
        <v>lange baan;200;wisselslag;mannen;record</v>
      </c>
      <c r="C947" s="119" t="str">
        <f t="shared" si="57"/>
        <v>lange baan;200;wisselslag;mannen</v>
      </c>
      <c r="D947" s="119" t="str">
        <f t="shared" si="58"/>
        <v>lange baan;200;wisselslag;mannen0,00171909722222222</v>
      </c>
      <c r="E947" s="119" t="str">
        <f t="shared" si="59"/>
        <v>lange baan;200;wisselslag;mannen;record0,00171909722222222</v>
      </c>
      <c r="F947" s="36" t="s">
        <v>502</v>
      </c>
      <c r="G947" s="57" t="s">
        <v>456</v>
      </c>
      <c r="H947" s="57">
        <v>200</v>
      </c>
      <c r="I947" s="36" t="s">
        <v>17</v>
      </c>
      <c r="J947" s="57" t="s">
        <v>450</v>
      </c>
      <c r="K947" s="57">
        <v>2004</v>
      </c>
      <c r="L947" s="114" t="s">
        <v>251</v>
      </c>
      <c r="M947" s="109">
        <v>1.7190972222222223E-3</v>
      </c>
      <c r="N947" s="43" t="s">
        <v>30</v>
      </c>
      <c r="O947" s="113">
        <v>44669</v>
      </c>
      <c r="P947" s="43" t="s">
        <v>457</v>
      </c>
      <c r="Q947" s="57" t="s">
        <v>38</v>
      </c>
    </row>
    <row r="948" spans="1:18" hidden="1" x14ac:dyDescent="0.55000000000000004">
      <c r="A948" s="117" t="e">
        <f>VLOOKUP(B948,verwijzingen!$A$5:$B$152,2,FALSE)&amp;L948</f>
        <v>#N/A</v>
      </c>
      <c r="B948" s="119" t="str">
        <f t="shared" ref="B948:B1498" si="60">+$G948&amp;";"&amp;$H948&amp;";"&amp;$I948&amp;";"&amp;$J948&amp;";"&amp;$Q948</f>
        <v>lange baan;50;rugslag;vrouwen;oud</v>
      </c>
      <c r="C948" s="119" t="str">
        <f t="shared" ref="C948:C1498" si="61">+$G948&amp;";"&amp;$H948&amp;";"&amp;$I948&amp;";"&amp;$J948</f>
        <v>lange baan;50;rugslag;vrouwen</v>
      </c>
      <c r="D948" s="119" t="str">
        <f t="shared" si="58"/>
        <v>lange baan;50;rugslag;vrouwen0,000448611111111111</v>
      </c>
      <c r="E948" s="119" t="str">
        <f t="shared" si="59"/>
        <v>lange baan;50;rugslag;vrouwen;oud0,000448611111111111</v>
      </c>
      <c r="F948" s="36" t="s">
        <v>502</v>
      </c>
      <c r="G948" s="57" t="s">
        <v>456</v>
      </c>
      <c r="H948" s="57">
        <v>50</v>
      </c>
      <c r="I948" s="36" t="s">
        <v>13</v>
      </c>
      <c r="J948" s="57" t="s">
        <v>451</v>
      </c>
      <c r="K948" s="57">
        <v>2002</v>
      </c>
      <c r="L948" s="114" t="s">
        <v>251</v>
      </c>
      <c r="M948" s="109">
        <v>4.4861111111111116E-4</v>
      </c>
      <c r="N948" s="43" t="s">
        <v>24</v>
      </c>
      <c r="O948" s="113">
        <v>44669</v>
      </c>
      <c r="P948" s="43" t="s">
        <v>457</v>
      </c>
      <c r="Q948" s="57" t="s">
        <v>53</v>
      </c>
    </row>
    <row r="949" spans="1:18" hidden="1" x14ac:dyDescent="0.55000000000000004">
      <c r="A949" s="117" t="e">
        <f>VLOOKUP(B949,verwijzingen!$A$5:$B$152,2,FALSE)&amp;L949</f>
        <v>#N/A</v>
      </c>
      <c r="B949" s="119" t="str">
        <f t="shared" si="60"/>
        <v>lange baan;200;rugslag;vrouwen;oud</v>
      </c>
      <c r="C949" s="119" t="str">
        <f t="shared" si="61"/>
        <v>lange baan;200;rugslag;vrouwen</v>
      </c>
      <c r="D949" s="119" t="str">
        <f t="shared" si="58"/>
        <v>lange baan;200;rugslag;vrouwen0,002109375</v>
      </c>
      <c r="E949" s="119" t="str">
        <f t="shared" si="59"/>
        <v>lange baan;200;rugslag;vrouwen;oud0,002109375</v>
      </c>
      <c r="F949" s="36" t="s">
        <v>502</v>
      </c>
      <c r="G949" s="57" t="s">
        <v>456</v>
      </c>
      <c r="H949" s="57">
        <v>200</v>
      </c>
      <c r="I949" s="36" t="s">
        <v>13</v>
      </c>
      <c r="J949" s="57" t="s">
        <v>451</v>
      </c>
      <c r="K949" s="57">
        <v>2002</v>
      </c>
      <c r="L949" s="114" t="s">
        <v>251</v>
      </c>
      <c r="M949" s="109">
        <v>2.1093750000000001E-3</v>
      </c>
      <c r="N949" s="43" t="s">
        <v>24</v>
      </c>
      <c r="O949" s="113">
        <v>44669</v>
      </c>
      <c r="P949" s="43" t="s">
        <v>457</v>
      </c>
      <c r="Q949" s="57" t="s">
        <v>53</v>
      </c>
    </row>
    <row r="950" spans="1:18" hidden="1" x14ac:dyDescent="0.55000000000000004">
      <c r="A950" s="117" t="str">
        <f>VLOOKUP(B950,verwijzingen!$A$5:$B$152,2,FALSE)&amp;L950</f>
        <v>lbdvl50&gt;= 18 jaar</v>
      </c>
      <c r="B950" s="119" t="str">
        <f t="shared" si="60"/>
        <v>lange baan;50;vlinderslag;vrouwen;record</v>
      </c>
      <c r="C950" s="119" t="str">
        <f t="shared" si="61"/>
        <v>lange baan;50;vlinderslag;vrouwen</v>
      </c>
      <c r="D950" s="119" t="str">
        <f t="shared" si="58"/>
        <v>lange baan;50;vlinderslag;vrouwen0,000393402777777778</v>
      </c>
      <c r="E950" s="119" t="str">
        <f t="shared" si="59"/>
        <v>lange baan;50;vlinderslag;vrouwen;record0,000393402777777778</v>
      </c>
      <c r="F950" s="36" t="s">
        <v>502</v>
      </c>
      <c r="G950" s="57" t="s">
        <v>456</v>
      </c>
      <c r="H950" s="57">
        <v>50</v>
      </c>
      <c r="I950" s="36" t="s">
        <v>15</v>
      </c>
      <c r="J950" s="57" t="s">
        <v>451</v>
      </c>
      <c r="K950" s="57">
        <v>2002</v>
      </c>
      <c r="L950" s="114" t="s">
        <v>251</v>
      </c>
      <c r="M950" s="109">
        <v>3.9340277777777773E-4</v>
      </c>
      <c r="N950" s="43" t="s">
        <v>24</v>
      </c>
      <c r="O950" s="113">
        <v>44669</v>
      </c>
      <c r="P950" s="43" t="s">
        <v>457</v>
      </c>
      <c r="Q950" s="57" t="s">
        <v>38</v>
      </c>
    </row>
    <row r="951" spans="1:18" hidden="1" x14ac:dyDescent="0.55000000000000004">
      <c r="A951" s="117" t="e">
        <f>VLOOKUP(B951,verwijzingen!$A$5:$B$152,2,FALSE)&amp;L951</f>
        <v>#N/A</v>
      </c>
      <c r="B951" s="119" t="str">
        <f t="shared" si="60"/>
        <v>korte baan;50;vrije slag;vrouwen;oud</v>
      </c>
      <c r="C951" s="119" t="str">
        <f t="shared" si="61"/>
        <v>korte baan;50;vrije slag;vrouwen</v>
      </c>
      <c r="D951" s="119" t="str">
        <f t="shared" si="58"/>
        <v>korte baan;50;vrije slag;vrouwen0,000473726851851852</v>
      </c>
      <c r="E951" s="119" t="str">
        <f t="shared" si="59"/>
        <v>korte baan;50;vrije slag;vrouwen;oud0,000473726851851852</v>
      </c>
      <c r="F951" s="36" t="s">
        <v>502</v>
      </c>
      <c r="G951" s="57" t="s">
        <v>57</v>
      </c>
      <c r="H951" s="57">
        <v>50</v>
      </c>
      <c r="I951" s="36" t="s">
        <v>12</v>
      </c>
      <c r="J951" s="57" t="s">
        <v>451</v>
      </c>
      <c r="K951" s="57">
        <v>2011</v>
      </c>
      <c r="L951" s="114" t="s">
        <v>46</v>
      </c>
      <c r="M951" s="109">
        <v>4.7372685185185186E-4</v>
      </c>
      <c r="N951" s="43" t="s">
        <v>468</v>
      </c>
      <c r="O951" s="113">
        <v>44675</v>
      </c>
      <c r="P951" s="43" t="s">
        <v>448</v>
      </c>
      <c r="Q951" s="57" t="s">
        <v>53</v>
      </c>
    </row>
    <row r="952" spans="1:18" hidden="1" x14ac:dyDescent="0.55000000000000004">
      <c r="A952" s="117" t="e">
        <f>VLOOKUP(B952,verwijzingen!$A$5:$B$152,2,FALSE)&amp;L952</f>
        <v>#N/A</v>
      </c>
      <c r="B952" s="119" t="str">
        <f t="shared" si="60"/>
        <v>korte baan;200;vrije slag;vrouwen;oud</v>
      </c>
      <c r="C952" s="119" t="str">
        <f t="shared" si="61"/>
        <v>korte baan;200;vrije slag;vrouwen</v>
      </c>
      <c r="D952" s="119" t="str">
        <f t="shared" si="58"/>
        <v>korte baan;200;vrije slag;vrouwen0,002215625</v>
      </c>
      <c r="E952" s="119" t="str">
        <f t="shared" si="59"/>
        <v>korte baan;200;vrije slag;vrouwen;oud0,002215625</v>
      </c>
      <c r="F952" s="36" t="s">
        <v>502</v>
      </c>
      <c r="G952" s="57" t="s">
        <v>57</v>
      </c>
      <c r="H952" s="57">
        <v>200</v>
      </c>
      <c r="I952" s="36" t="s">
        <v>12</v>
      </c>
      <c r="J952" s="57" t="s">
        <v>451</v>
      </c>
      <c r="K952" s="57">
        <v>2011</v>
      </c>
      <c r="L952" s="114" t="s">
        <v>46</v>
      </c>
      <c r="M952" s="109">
        <v>2.2156250000000001E-3</v>
      </c>
      <c r="N952" s="43" t="s">
        <v>468</v>
      </c>
      <c r="O952" s="113">
        <v>44675</v>
      </c>
      <c r="P952" s="43" t="s">
        <v>448</v>
      </c>
      <c r="Q952" s="57" t="s">
        <v>53</v>
      </c>
    </row>
    <row r="953" spans="1:18" x14ac:dyDescent="0.55000000000000004">
      <c r="A953" s="117" t="str">
        <f>VLOOKUP(B953,verwijzingen!$A$5:$B$152,2,FALSE)&amp;L953</f>
        <v>kbdsc5011 jaar</v>
      </c>
      <c r="B953" s="119" t="str">
        <f t="shared" si="60"/>
        <v>korte baan;50;schoolslag;vrouwen;record</v>
      </c>
      <c r="C953" s="119" t="str">
        <f t="shared" si="61"/>
        <v>korte baan;50;schoolslag;vrouwen</v>
      </c>
      <c r="D953" s="119" t="str">
        <f t="shared" si="58"/>
        <v>korte baan;50;schoolslag;vrouwen0,000527199074074074</v>
      </c>
      <c r="E953" s="119" t="str">
        <f t="shared" si="59"/>
        <v>korte baan;50;schoolslag;vrouwen;record0,000527199074074074</v>
      </c>
      <c r="F953" s="36" t="s">
        <v>502</v>
      </c>
      <c r="G953" s="57" t="s">
        <v>57</v>
      </c>
      <c r="H953" s="57">
        <v>50</v>
      </c>
      <c r="I953" s="36" t="s">
        <v>14</v>
      </c>
      <c r="J953" s="57" t="s">
        <v>451</v>
      </c>
      <c r="K953" s="57">
        <v>2011</v>
      </c>
      <c r="L953" s="114" t="s">
        <v>46</v>
      </c>
      <c r="M953" s="109">
        <v>5.2719907407407414E-4</v>
      </c>
      <c r="N953" s="43" t="s">
        <v>468</v>
      </c>
      <c r="O953" s="113">
        <v>44675</v>
      </c>
      <c r="P953" s="43" t="s">
        <v>448</v>
      </c>
      <c r="Q953" s="57" t="s">
        <v>38</v>
      </c>
    </row>
    <row r="954" spans="1:18" hidden="1" x14ac:dyDescent="0.55000000000000004">
      <c r="A954" s="117" t="e">
        <f>VLOOKUP(B954,verwijzingen!$A$5:$B$152,2,FALSE)&amp;L954</f>
        <v>#N/A</v>
      </c>
      <c r="B954" s="119" t="str">
        <f t="shared" si="60"/>
        <v>korte baan;50;vrije slag;vrouwen;oud</v>
      </c>
      <c r="C954" s="119" t="str">
        <f t="shared" si="61"/>
        <v>korte baan;50;vrije slag;vrouwen</v>
      </c>
      <c r="D954" s="119" t="str">
        <f t="shared" si="58"/>
        <v>korte baan;50;vrije slag;vrouwen0,000343055555555556</v>
      </c>
      <c r="E954" s="119" t="str">
        <f t="shared" si="59"/>
        <v>korte baan;50;vrije slag;vrouwen;oud0,000343055555555556</v>
      </c>
      <c r="F954" s="36" t="s">
        <v>502</v>
      </c>
      <c r="G954" s="57" t="s">
        <v>57</v>
      </c>
      <c r="H954" s="57">
        <v>50</v>
      </c>
      <c r="I954" s="36" t="s">
        <v>12</v>
      </c>
      <c r="J954" s="57" t="s">
        <v>451</v>
      </c>
      <c r="K954" s="57">
        <v>2007</v>
      </c>
      <c r="L954" s="114" t="s">
        <v>50</v>
      </c>
      <c r="M954" s="109">
        <v>3.4305555555555559E-4</v>
      </c>
      <c r="N954" s="43" t="s">
        <v>26</v>
      </c>
      <c r="O954" s="113">
        <v>44675</v>
      </c>
      <c r="P954" s="43" t="s">
        <v>448</v>
      </c>
      <c r="Q954" s="57" t="s">
        <v>53</v>
      </c>
      <c r="R954" s="36">
        <v>47</v>
      </c>
    </row>
    <row r="955" spans="1:18" hidden="1" x14ac:dyDescent="0.55000000000000004">
      <c r="A955" s="117" t="e">
        <f>VLOOKUP(B955,verwijzingen!$A$5:$B$152,2,FALSE)&amp;L955</f>
        <v>#N/A</v>
      </c>
      <c r="B955" s="119" t="str">
        <f t="shared" si="60"/>
        <v>korte baan;50;rugslag;vrouwen;oud</v>
      </c>
      <c r="C955" s="119" t="str">
        <f t="shared" si="61"/>
        <v>korte baan;50;rugslag;vrouwen</v>
      </c>
      <c r="D955" s="119" t="str">
        <f t="shared" si="58"/>
        <v>korte baan;50;rugslag;vrouwen0,00040162037037037</v>
      </c>
      <c r="E955" s="119" t="str">
        <f t="shared" si="59"/>
        <v>korte baan;50;rugslag;vrouwen;oud0,00040162037037037</v>
      </c>
      <c r="F955" s="36" t="s">
        <v>502</v>
      </c>
      <c r="G955" s="57" t="s">
        <v>57</v>
      </c>
      <c r="H955" s="57">
        <v>50</v>
      </c>
      <c r="I955" s="36" t="s">
        <v>13</v>
      </c>
      <c r="J955" s="57" t="s">
        <v>451</v>
      </c>
      <c r="K955" s="57">
        <v>2007</v>
      </c>
      <c r="L955" s="114" t="s">
        <v>50</v>
      </c>
      <c r="M955" s="109">
        <v>4.0162037037037038E-4</v>
      </c>
      <c r="N955" s="43" t="s">
        <v>26</v>
      </c>
      <c r="O955" s="113">
        <v>44675</v>
      </c>
      <c r="P955" s="43" t="s">
        <v>448</v>
      </c>
      <c r="Q955" s="57" t="s">
        <v>53</v>
      </c>
      <c r="R955" s="36">
        <v>48</v>
      </c>
    </row>
    <row r="956" spans="1:18" hidden="1" x14ac:dyDescent="0.55000000000000004">
      <c r="A956" s="117" t="e">
        <f>VLOOKUP(B956,verwijzingen!$A$5:$B$152,2,FALSE)&amp;L956</f>
        <v>#N/A</v>
      </c>
      <c r="B956" s="119" t="str">
        <f t="shared" si="60"/>
        <v>korte baan;100;rugslag;vrouwen;oud</v>
      </c>
      <c r="C956" s="119" t="str">
        <f t="shared" si="61"/>
        <v>korte baan;100;rugslag;vrouwen</v>
      </c>
      <c r="D956" s="119" t="str">
        <f t="shared" si="58"/>
        <v>korte baan;100;rugslag;vrouwen0,000815625</v>
      </c>
      <c r="E956" s="119" t="str">
        <f t="shared" si="59"/>
        <v>korte baan;100;rugslag;vrouwen;oud0,000815625</v>
      </c>
      <c r="F956" s="36" t="s">
        <v>502</v>
      </c>
      <c r="G956" s="57" t="s">
        <v>57</v>
      </c>
      <c r="H956" s="57">
        <v>100</v>
      </c>
      <c r="I956" s="36" t="s">
        <v>13</v>
      </c>
      <c r="J956" s="57" t="s">
        <v>451</v>
      </c>
      <c r="K956" s="57">
        <v>2007</v>
      </c>
      <c r="L956" s="114" t="s">
        <v>50</v>
      </c>
      <c r="M956" s="109">
        <v>8.1562500000000005E-4</v>
      </c>
      <c r="N956" s="43" t="s">
        <v>26</v>
      </c>
      <c r="O956" s="113">
        <v>44675</v>
      </c>
      <c r="P956" s="43" t="s">
        <v>448</v>
      </c>
      <c r="Q956" s="57" t="s">
        <v>53</v>
      </c>
      <c r="R956" s="36">
        <v>49</v>
      </c>
    </row>
    <row r="957" spans="1:18" x14ac:dyDescent="0.55000000000000004">
      <c r="A957" s="117" t="str">
        <f>VLOOKUP(B957,verwijzingen!$A$5:$B$152,2,FALSE)&amp;L957</f>
        <v>kbhru5016 jaar</v>
      </c>
      <c r="B957" s="119" t="str">
        <f t="shared" si="60"/>
        <v>korte baan;50;rugslag;mannen;record</v>
      </c>
      <c r="C957" s="119" t="str">
        <f t="shared" si="61"/>
        <v>korte baan;50;rugslag;mannen</v>
      </c>
      <c r="D957" s="119" t="str">
        <f t="shared" si="58"/>
        <v>korte baan;50;rugslag;mannen0,000345023148148148</v>
      </c>
      <c r="E957" s="119" t="str">
        <f t="shared" si="59"/>
        <v>korte baan;50;rugslag;mannen;record0,000345023148148148</v>
      </c>
      <c r="F957" s="36" t="s">
        <v>502</v>
      </c>
      <c r="G957" s="57" t="s">
        <v>57</v>
      </c>
      <c r="H957" s="57">
        <v>50</v>
      </c>
      <c r="I957" s="36" t="s">
        <v>13</v>
      </c>
      <c r="J957" s="57" t="s">
        <v>450</v>
      </c>
      <c r="K957" s="57">
        <v>2006</v>
      </c>
      <c r="L957" s="114" t="s">
        <v>51</v>
      </c>
      <c r="M957" s="109">
        <v>3.4502314814814812E-4</v>
      </c>
      <c r="N957" s="43" t="s">
        <v>21</v>
      </c>
      <c r="O957" s="113">
        <v>44675</v>
      </c>
      <c r="P957" s="43" t="s">
        <v>448</v>
      </c>
      <c r="Q957" s="57" t="s">
        <v>38</v>
      </c>
    </row>
    <row r="958" spans="1:18" x14ac:dyDescent="0.55000000000000004">
      <c r="A958" s="117" t="str">
        <f>VLOOKUP(B958,verwijzingen!$A$5:$B$152,2,FALSE)&amp;L958</f>
        <v>kbhru10016 jaar</v>
      </c>
      <c r="B958" s="119" t="str">
        <f t="shared" si="60"/>
        <v>korte baan;100;rugslag;mannen;record</v>
      </c>
      <c r="C958" s="119" t="str">
        <f t="shared" si="61"/>
        <v>korte baan;100;rugslag;mannen</v>
      </c>
      <c r="D958" s="119" t="str">
        <f t="shared" si="58"/>
        <v>korte baan;100;rugslag;mannen0,000714583333333333</v>
      </c>
      <c r="E958" s="119" t="str">
        <f t="shared" si="59"/>
        <v>korte baan;100;rugslag;mannen;record0,000714583333333333</v>
      </c>
      <c r="F958" s="36" t="s">
        <v>502</v>
      </c>
      <c r="G958" s="57" t="s">
        <v>57</v>
      </c>
      <c r="H958" s="57">
        <v>100</v>
      </c>
      <c r="I958" s="36" t="s">
        <v>13</v>
      </c>
      <c r="J958" s="57" t="s">
        <v>450</v>
      </c>
      <c r="K958" s="57">
        <v>2006</v>
      </c>
      <c r="L958" s="114" t="s">
        <v>51</v>
      </c>
      <c r="M958" s="109">
        <v>7.1458333333333324E-4</v>
      </c>
      <c r="N958" s="43" t="s">
        <v>21</v>
      </c>
      <c r="O958" s="113">
        <v>44675</v>
      </c>
      <c r="P958" s="43" t="s">
        <v>448</v>
      </c>
      <c r="Q958" s="57" t="s">
        <v>38</v>
      </c>
    </row>
    <row r="959" spans="1:18" hidden="1" x14ac:dyDescent="0.55000000000000004">
      <c r="A959" s="117" t="e">
        <f>VLOOKUP(B959,verwijzingen!$A$5:$B$152,2,FALSE)&amp;L959</f>
        <v>#N/A</v>
      </c>
      <c r="B959" s="119" t="str">
        <f t="shared" si="60"/>
        <v>korte baan;100;vlinderslag;vrouwen;oud</v>
      </c>
      <c r="C959" s="119" t="str">
        <f t="shared" si="61"/>
        <v>korte baan;100;vlinderslag;vrouwen</v>
      </c>
      <c r="D959" s="119" t="str">
        <f t="shared" si="58"/>
        <v>korte baan;100;vlinderslag;vrouwen0,000853356481481481</v>
      </c>
      <c r="E959" s="119" t="str">
        <f t="shared" si="59"/>
        <v>korte baan;100;vlinderslag;vrouwen;oud0,000853356481481481</v>
      </c>
      <c r="F959" s="36" t="s">
        <v>502</v>
      </c>
      <c r="G959" s="57" t="s">
        <v>57</v>
      </c>
      <c r="H959" s="57">
        <v>100</v>
      </c>
      <c r="I959" s="36" t="s">
        <v>15</v>
      </c>
      <c r="J959" s="57" t="s">
        <v>451</v>
      </c>
      <c r="K959" s="57">
        <v>2005</v>
      </c>
      <c r="L959" s="114" t="s">
        <v>52</v>
      </c>
      <c r="M959" s="109">
        <v>8.5335648148148141E-4</v>
      </c>
      <c r="N959" s="43" t="s">
        <v>465</v>
      </c>
      <c r="O959" s="113">
        <v>44675</v>
      </c>
      <c r="P959" s="43" t="s">
        <v>448</v>
      </c>
      <c r="Q959" s="57" t="s">
        <v>53</v>
      </c>
    </row>
    <row r="960" spans="1:18" hidden="1" x14ac:dyDescent="0.55000000000000004">
      <c r="A960" s="117" t="e">
        <f>VLOOKUP(B960,verwijzingen!$A$5:$B$152,2,FALSE)&amp;L960</f>
        <v>#N/A</v>
      </c>
      <c r="B960" s="119" t="str">
        <f t="shared" si="60"/>
        <v>korte baan;100;wisselslag;vrouwen;oud</v>
      </c>
      <c r="C960" s="119" t="str">
        <f t="shared" si="61"/>
        <v>korte baan;100;wisselslag;vrouwen</v>
      </c>
      <c r="D960" s="119" t="str">
        <f t="shared" si="58"/>
        <v>korte baan;100;wisselslag;vrouwen0,000861458333333333</v>
      </c>
      <c r="E960" s="119" t="str">
        <f t="shared" si="59"/>
        <v>korte baan;100;wisselslag;vrouwen;oud0,000861458333333333</v>
      </c>
      <c r="F960" s="36" t="s">
        <v>502</v>
      </c>
      <c r="G960" s="57" t="s">
        <v>57</v>
      </c>
      <c r="H960" s="57">
        <v>100</v>
      </c>
      <c r="I960" s="36" t="s">
        <v>17</v>
      </c>
      <c r="J960" s="57" t="s">
        <v>451</v>
      </c>
      <c r="K960" s="57">
        <v>2005</v>
      </c>
      <c r="L960" s="114" t="s">
        <v>52</v>
      </c>
      <c r="M960" s="109">
        <v>8.6145833333333333E-4</v>
      </c>
      <c r="N960" s="43" t="s">
        <v>465</v>
      </c>
      <c r="O960" s="113">
        <v>44675</v>
      </c>
      <c r="P960" s="43" t="s">
        <v>448</v>
      </c>
      <c r="Q960" s="57" t="s">
        <v>53</v>
      </c>
    </row>
    <row r="961" spans="1:17" x14ac:dyDescent="0.55000000000000004">
      <c r="A961" s="117" t="str">
        <f>VLOOKUP(B961,verwijzingen!$A$5:$B$152,2,FALSE)&amp;L961</f>
        <v>kbdvr50&gt;= 18 jaar</v>
      </c>
      <c r="B961" s="119" t="str">
        <f t="shared" si="60"/>
        <v>korte baan;50;vrije slag;vrouwen;record</v>
      </c>
      <c r="C961" s="119" t="str">
        <f t="shared" si="61"/>
        <v>korte baan;50;vrije slag;vrouwen</v>
      </c>
      <c r="D961" s="119" t="str">
        <f t="shared" si="58"/>
        <v>korte baan;50;vrije slag;vrouwen0,000350810185185185</v>
      </c>
      <c r="E961" s="119" t="str">
        <f t="shared" si="59"/>
        <v>korte baan;50;vrije slag;vrouwen;record0,000350810185185185</v>
      </c>
      <c r="F961" s="36" t="s">
        <v>502</v>
      </c>
      <c r="G961" s="57" t="s">
        <v>57</v>
      </c>
      <c r="H961" s="57">
        <v>50</v>
      </c>
      <c r="I961" s="36" t="s">
        <v>12</v>
      </c>
      <c r="J961" s="57" t="s">
        <v>451</v>
      </c>
      <c r="K961" s="57">
        <v>2004</v>
      </c>
      <c r="L961" s="114" t="s">
        <v>251</v>
      </c>
      <c r="M961" s="109">
        <v>3.5081018518518518E-4</v>
      </c>
      <c r="N961" s="43" t="s">
        <v>466</v>
      </c>
      <c r="O961" s="113">
        <v>44675</v>
      </c>
      <c r="P961" s="43" t="s">
        <v>448</v>
      </c>
      <c r="Q961" s="57" t="s">
        <v>38</v>
      </c>
    </row>
    <row r="962" spans="1:17" x14ac:dyDescent="0.55000000000000004">
      <c r="A962" s="117" t="str">
        <f>VLOOKUP(B962,verwijzingen!$A$5:$B$152,2,FALSE)&amp;L962</f>
        <v>kbdvl100&gt;= 18 jaar</v>
      </c>
      <c r="B962" s="119" t="str">
        <f t="shared" si="60"/>
        <v>korte baan;100;vlinderslag;vrouwen;record</v>
      </c>
      <c r="C962" s="119" t="str">
        <f t="shared" si="61"/>
        <v>korte baan;100;vlinderslag;vrouwen</v>
      </c>
      <c r="D962" s="119" t="str">
        <f t="shared" si="58"/>
        <v>korte baan;100;vlinderslag;vrouwen0,000929861111111111</v>
      </c>
      <c r="E962" s="119" t="str">
        <f t="shared" si="59"/>
        <v>korte baan;100;vlinderslag;vrouwen;record0,000929861111111111</v>
      </c>
      <c r="F962" s="36" t="s">
        <v>502</v>
      </c>
      <c r="G962" s="57" t="s">
        <v>57</v>
      </c>
      <c r="H962" s="57">
        <v>100</v>
      </c>
      <c r="I962" s="36" t="s">
        <v>15</v>
      </c>
      <c r="J962" s="57" t="s">
        <v>451</v>
      </c>
      <c r="K962" s="57">
        <v>2004</v>
      </c>
      <c r="L962" s="114" t="s">
        <v>251</v>
      </c>
      <c r="M962" s="109">
        <v>9.2986111111111101E-4</v>
      </c>
      <c r="N962" s="43" t="s">
        <v>466</v>
      </c>
      <c r="O962" s="113">
        <v>44675</v>
      </c>
      <c r="P962" s="43" t="s">
        <v>448</v>
      </c>
      <c r="Q962" s="57" t="s">
        <v>38</v>
      </c>
    </row>
    <row r="963" spans="1:17" hidden="1" x14ac:dyDescent="0.55000000000000004">
      <c r="A963" s="117" t="e">
        <f>VLOOKUP(B963,verwijzingen!$A$5:$B$152,2,FALSE)&amp;L963</f>
        <v>#N/A</v>
      </c>
      <c r="B963" s="119" t="str">
        <f t="shared" si="60"/>
        <v>korte baan;50;vrije slag;mannen;oud</v>
      </c>
      <c r="C963" s="119" t="str">
        <f t="shared" si="61"/>
        <v>korte baan;50;vrije slag;mannen</v>
      </c>
      <c r="D963" s="119" t="str">
        <f t="shared" si="58"/>
        <v>korte baan;50;vrije slag;mannen0,000299074074074074</v>
      </c>
      <c r="E963" s="119" t="str">
        <f t="shared" si="59"/>
        <v>korte baan;50;vrije slag;mannen;oud0,000299074074074074</v>
      </c>
      <c r="F963" s="36" t="s">
        <v>502</v>
      </c>
      <c r="G963" s="57" t="s">
        <v>57</v>
      </c>
      <c r="H963" s="57">
        <v>50</v>
      </c>
      <c r="I963" s="36" t="s">
        <v>12</v>
      </c>
      <c r="J963" s="57" t="s">
        <v>450</v>
      </c>
      <c r="K963" s="57">
        <v>2003</v>
      </c>
      <c r="L963" s="114" t="s">
        <v>251</v>
      </c>
      <c r="M963" s="109">
        <v>2.9907407407407405E-4</v>
      </c>
      <c r="N963" s="43" t="s">
        <v>20</v>
      </c>
      <c r="O963" s="113">
        <v>44675</v>
      </c>
      <c r="P963" s="43" t="s">
        <v>448</v>
      </c>
      <c r="Q963" s="57" t="s">
        <v>53</v>
      </c>
    </row>
    <row r="964" spans="1:17" x14ac:dyDescent="0.55000000000000004">
      <c r="A964" s="117" t="str">
        <f>VLOOKUP(B964,verwijzingen!$A$5:$B$152,2,FALSE)&amp;L964</f>
        <v>kbhvl50&gt;= 18 jaar</v>
      </c>
      <c r="B964" s="119" t="str">
        <f t="shared" si="60"/>
        <v>korte baan;50;vlinderslag;mannen;record</v>
      </c>
      <c r="C964" s="119" t="str">
        <f t="shared" si="61"/>
        <v>korte baan;50;vlinderslag;mannen</v>
      </c>
      <c r="D964" s="119" t="str">
        <f t="shared" si="58"/>
        <v>korte baan;50;vlinderslag;mannen0,000329976851851852</v>
      </c>
      <c r="E964" s="119" t="str">
        <f t="shared" si="59"/>
        <v>korte baan;50;vlinderslag;mannen;record0,000329976851851852</v>
      </c>
      <c r="F964" s="36" t="s">
        <v>502</v>
      </c>
      <c r="G964" s="57" t="s">
        <v>57</v>
      </c>
      <c r="H964" s="57">
        <v>50</v>
      </c>
      <c r="I964" s="36" t="s">
        <v>15</v>
      </c>
      <c r="J964" s="57" t="s">
        <v>450</v>
      </c>
      <c r="K964" s="57">
        <v>2004</v>
      </c>
      <c r="L964" s="114" t="s">
        <v>251</v>
      </c>
      <c r="M964" s="109">
        <v>3.2997685185185186E-4</v>
      </c>
      <c r="N964" s="43" t="s">
        <v>30</v>
      </c>
      <c r="O964" s="113">
        <v>44675</v>
      </c>
      <c r="P964" s="43" t="s">
        <v>448</v>
      </c>
      <c r="Q964" s="57" t="s">
        <v>38</v>
      </c>
    </row>
    <row r="965" spans="1:17" x14ac:dyDescent="0.55000000000000004">
      <c r="A965" s="117" t="str">
        <f>VLOOKUP(B965,verwijzingen!$A$5:$B$152,2,FALSE)&amp;L965</f>
        <v>kbhvl100&gt;= 18 jaar</v>
      </c>
      <c r="B965" s="119" t="str">
        <f t="shared" si="60"/>
        <v>korte baan;100;vlinderslag;mannen;record</v>
      </c>
      <c r="C965" s="119" t="str">
        <f t="shared" si="61"/>
        <v>korte baan;100;vlinderslag;mannen</v>
      </c>
      <c r="D965" s="119" t="str">
        <f t="shared" si="58"/>
        <v>korte baan;100;vlinderslag;mannen0,00074525462962963</v>
      </c>
      <c r="E965" s="119" t="str">
        <f t="shared" si="59"/>
        <v>korte baan;100;vlinderslag;mannen;record0,00074525462962963</v>
      </c>
      <c r="F965" s="36" t="s">
        <v>502</v>
      </c>
      <c r="G965" s="57" t="s">
        <v>57</v>
      </c>
      <c r="H965" s="57">
        <v>100</v>
      </c>
      <c r="I965" s="36" t="s">
        <v>15</v>
      </c>
      <c r="J965" s="57" t="s">
        <v>450</v>
      </c>
      <c r="K965" s="57">
        <v>2004</v>
      </c>
      <c r="L965" s="114" t="s">
        <v>251</v>
      </c>
      <c r="M965" s="109">
        <v>7.4525462962962957E-4</v>
      </c>
      <c r="N965" s="43" t="s">
        <v>30</v>
      </c>
      <c r="O965" s="113">
        <v>44675</v>
      </c>
      <c r="P965" s="43" t="s">
        <v>448</v>
      </c>
      <c r="Q965" s="57" t="s">
        <v>38</v>
      </c>
    </row>
    <row r="966" spans="1:17" hidden="1" x14ac:dyDescent="0.55000000000000004">
      <c r="A966" s="117" t="e">
        <f>VLOOKUP(B966,verwijzingen!$A$5:$B$152,2,FALSE)&amp;L966</f>
        <v>#N/A</v>
      </c>
      <c r="B966" s="119" t="str">
        <f t="shared" si="60"/>
        <v>korte baan;100;wisselslag;mannen;oud</v>
      </c>
      <c r="C966" s="119" t="str">
        <f t="shared" si="61"/>
        <v>korte baan;100;wisselslag;mannen</v>
      </c>
      <c r="D966" s="119" t="str">
        <f t="shared" si="58"/>
        <v>korte baan;100;wisselslag;mannen0,000759259259259259</v>
      </c>
      <c r="E966" s="119" t="str">
        <f t="shared" si="59"/>
        <v>korte baan;100;wisselslag;mannen;oud0,000759259259259259</v>
      </c>
      <c r="F966" s="36" t="s">
        <v>502</v>
      </c>
      <c r="G966" s="57" t="s">
        <v>57</v>
      </c>
      <c r="H966" s="57">
        <v>100</v>
      </c>
      <c r="I966" s="36" t="s">
        <v>17</v>
      </c>
      <c r="J966" s="57" t="s">
        <v>450</v>
      </c>
      <c r="K966" s="57">
        <v>2004</v>
      </c>
      <c r="L966" s="114" t="s">
        <v>251</v>
      </c>
      <c r="M966" s="109">
        <v>7.5925925925925911E-4</v>
      </c>
      <c r="N966" s="43" t="s">
        <v>30</v>
      </c>
      <c r="O966" s="113">
        <v>44675</v>
      </c>
      <c r="P966" s="43" t="s">
        <v>448</v>
      </c>
      <c r="Q966" s="57" t="s">
        <v>53</v>
      </c>
    </row>
    <row r="967" spans="1:17" x14ac:dyDescent="0.55000000000000004">
      <c r="A967" s="117" t="e">
        <f>VLOOKUP(B967,verwijzingen!$A$5:$B$152,2,FALSE)&amp;L967</f>
        <v>#N/A</v>
      </c>
      <c r="B967" s="119" t="str">
        <f t="shared" si="60"/>
        <v>korte baan;4x50;vrije slag;gemengd;record</v>
      </c>
      <c r="C967" s="119" t="str">
        <f t="shared" si="61"/>
        <v>korte baan;4x50;vrije slag;gemengd</v>
      </c>
      <c r="D967" s="119" t="str">
        <f t="shared" si="58"/>
        <v>korte baan;4x50;vrije slag;gemengd0,001321875</v>
      </c>
      <c r="E967" s="119" t="str">
        <f t="shared" si="59"/>
        <v>korte baan;4x50;vrije slag;gemengd;record0,001321875</v>
      </c>
      <c r="F967" s="36" t="s">
        <v>502</v>
      </c>
      <c r="G967" s="57" t="s">
        <v>57</v>
      </c>
      <c r="H967" s="57" t="s">
        <v>350</v>
      </c>
      <c r="I967" s="36" t="s">
        <v>12</v>
      </c>
      <c r="J967" s="57" t="s">
        <v>490</v>
      </c>
      <c r="K967" s="57">
        <v>2000</v>
      </c>
      <c r="L967" s="114" t="s">
        <v>251</v>
      </c>
      <c r="M967" s="109">
        <v>1.3218749999999999E-3</v>
      </c>
      <c r="N967" s="43" t="s">
        <v>491</v>
      </c>
      <c r="O967" s="113">
        <v>44675</v>
      </c>
      <c r="P967" s="43" t="s">
        <v>448</v>
      </c>
      <c r="Q967" s="57" t="s">
        <v>38</v>
      </c>
    </row>
    <row r="968" spans="1:17" x14ac:dyDescent="0.55000000000000004">
      <c r="A968" s="117" t="e">
        <f>VLOOKUP(B968,verwijzingen!$A$5:$B$152,2,FALSE)&amp;L968</f>
        <v>#N/A</v>
      </c>
      <c r="B968" s="119" t="str">
        <f t="shared" si="60"/>
        <v>korte baan;4x100;wisselslag;gemengd;record</v>
      </c>
      <c r="C968" s="119" t="str">
        <f t="shared" si="61"/>
        <v>korte baan;4x100;wisselslag;gemengd</v>
      </c>
      <c r="D968" s="119" t="str">
        <f t="shared" si="58"/>
        <v>korte baan;4x100;wisselslag;gemengd0,00320625</v>
      </c>
      <c r="E968" s="119" t="str">
        <f t="shared" si="59"/>
        <v>korte baan;4x100;wisselslag;gemengd;record0,00320625</v>
      </c>
      <c r="F968" s="36" t="s">
        <v>502</v>
      </c>
      <c r="G968" s="57" t="s">
        <v>57</v>
      </c>
      <c r="H968" s="57" t="s">
        <v>351</v>
      </c>
      <c r="I968" s="36" t="s">
        <v>17</v>
      </c>
      <c r="J968" s="57" t="s">
        <v>490</v>
      </c>
      <c r="K968" s="57">
        <v>2000</v>
      </c>
      <c r="L968" s="114" t="s">
        <v>251</v>
      </c>
      <c r="M968" s="109">
        <v>3.2062500000000003E-3</v>
      </c>
      <c r="N968" s="43" t="s">
        <v>491</v>
      </c>
      <c r="O968" s="113">
        <v>44675</v>
      </c>
      <c r="P968" s="43" t="s">
        <v>448</v>
      </c>
      <c r="Q968" s="57" t="s">
        <v>38</v>
      </c>
    </row>
    <row r="969" spans="1:17" x14ac:dyDescent="0.55000000000000004">
      <c r="A969" s="117" t="e">
        <f>VLOOKUP(B969,verwijzingen!$A$5:$B$152,2,FALSE)&amp;L969</f>
        <v>#N/A</v>
      </c>
      <c r="B969" s="119" t="str">
        <f t="shared" si="60"/>
        <v>korte baan;8x50;vrije slag;gemengd;record</v>
      </c>
      <c r="C969" s="119" t="str">
        <f t="shared" si="61"/>
        <v>korte baan;8x50;vrije slag;gemengd</v>
      </c>
      <c r="D969" s="119" t="str">
        <f t="shared" si="58"/>
        <v>korte baan;8x50;vrije slag;gemengd0,00269444444444444</v>
      </c>
      <c r="E969" s="119" t="str">
        <f t="shared" si="59"/>
        <v>korte baan;8x50;vrije slag;gemengd;record0,00269444444444444</v>
      </c>
      <c r="F969" s="36" t="s">
        <v>502</v>
      </c>
      <c r="G969" s="57" t="s">
        <v>57</v>
      </c>
      <c r="H969" s="57" t="s">
        <v>519</v>
      </c>
      <c r="I969" s="36" t="s">
        <v>12</v>
      </c>
      <c r="J969" s="57" t="s">
        <v>490</v>
      </c>
      <c r="K969" s="57">
        <v>2000</v>
      </c>
      <c r="L969" s="114" t="s">
        <v>251</v>
      </c>
      <c r="M969" s="109">
        <v>2.6944444444444442E-3</v>
      </c>
      <c r="N969" s="43" t="s">
        <v>491</v>
      </c>
      <c r="O969" s="113">
        <v>44675</v>
      </c>
      <c r="P969" s="43" t="s">
        <v>448</v>
      </c>
      <c r="Q969" s="57" t="s">
        <v>38</v>
      </c>
    </row>
    <row r="970" spans="1:17" hidden="1" x14ac:dyDescent="0.55000000000000004">
      <c r="A970" s="117" t="e">
        <f>VLOOKUP(B970,verwijzingen!$A$5:$B$152,2,FALSE)&amp;L970</f>
        <v>#N/A</v>
      </c>
      <c r="B970" s="119" t="str">
        <f t="shared" si="60"/>
        <v>korte baan;50;vlinderslag;vrouwen;oud</v>
      </c>
      <c r="C970" s="119" t="str">
        <f t="shared" si="61"/>
        <v>korte baan;50;vlinderslag;vrouwen</v>
      </c>
      <c r="D970" s="119" t="str">
        <f t="shared" si="58"/>
        <v>korte baan;50;vlinderslag;vrouwen0,000558333333333333</v>
      </c>
      <c r="E970" s="119" t="str">
        <f t="shared" si="59"/>
        <v>korte baan;50;vlinderslag;vrouwen;oud0,000558333333333333</v>
      </c>
      <c r="F970" s="36" t="s">
        <v>502</v>
      </c>
      <c r="G970" s="57" t="s">
        <v>57</v>
      </c>
      <c r="H970" s="57">
        <v>50</v>
      </c>
      <c r="I970" s="36" t="s">
        <v>15</v>
      </c>
      <c r="J970" s="57" t="s">
        <v>451</v>
      </c>
      <c r="K970" s="57">
        <v>2011</v>
      </c>
      <c r="L970" s="114" t="s">
        <v>46</v>
      </c>
      <c r="M970" s="109">
        <v>5.5833333333333332E-4</v>
      </c>
      <c r="N970" s="43" t="s">
        <v>468</v>
      </c>
      <c r="O970" s="113">
        <v>44696</v>
      </c>
      <c r="P970" s="43" t="s">
        <v>454</v>
      </c>
      <c r="Q970" s="57" t="s">
        <v>53</v>
      </c>
    </row>
    <row r="971" spans="1:17" hidden="1" x14ac:dyDescent="0.55000000000000004">
      <c r="A971" s="117" t="e">
        <f>VLOOKUP(B971,verwijzingen!$A$5:$B$152,2,FALSE)&amp;L971</f>
        <v>#N/A</v>
      </c>
      <c r="B971" s="119" t="str">
        <f t="shared" si="60"/>
        <v>korte baan;100;vrije slag;mannen;oud</v>
      </c>
      <c r="C971" s="119" t="str">
        <f t="shared" si="61"/>
        <v>korte baan;100;vrije slag;mannen</v>
      </c>
      <c r="D971" s="119" t="str">
        <f t="shared" si="58"/>
        <v>korte baan;100;vrije slag;mannen0,00107048611111111</v>
      </c>
      <c r="E971" s="119" t="str">
        <f t="shared" si="59"/>
        <v>korte baan;100;vrije slag;mannen;oud0,00107048611111111</v>
      </c>
      <c r="F971" s="36" t="s">
        <v>502</v>
      </c>
      <c r="G971" s="57" t="s">
        <v>57</v>
      </c>
      <c r="H971" s="57">
        <v>100</v>
      </c>
      <c r="I971" s="36" t="s">
        <v>12</v>
      </c>
      <c r="J971" s="57" t="s">
        <v>450</v>
      </c>
      <c r="K971" s="57">
        <v>2011</v>
      </c>
      <c r="L971" s="114" t="s">
        <v>46</v>
      </c>
      <c r="M971" s="109">
        <v>1.0704861111111112E-3</v>
      </c>
      <c r="N971" s="43" t="s">
        <v>478</v>
      </c>
      <c r="O971" s="113">
        <v>44696</v>
      </c>
      <c r="P971" s="43" t="s">
        <v>454</v>
      </c>
      <c r="Q971" s="57" t="s">
        <v>53</v>
      </c>
    </row>
    <row r="972" spans="1:17" hidden="1" x14ac:dyDescent="0.55000000000000004">
      <c r="A972" s="117" t="e">
        <f>VLOOKUP(B972,verwijzingen!$A$5:$B$152,2,FALSE)&amp;L972</f>
        <v>#N/A</v>
      </c>
      <c r="B972" s="119" t="str">
        <f t="shared" si="60"/>
        <v>korte baan;50;vlinderslag;mannen;oud</v>
      </c>
      <c r="C972" s="119" t="str">
        <f t="shared" si="61"/>
        <v>korte baan;50;vlinderslag;mannen</v>
      </c>
      <c r="D972" s="119" t="str">
        <f t="shared" si="58"/>
        <v>korte baan;50;vlinderslag;mannen0,000696296296296296</v>
      </c>
      <c r="E972" s="119" t="str">
        <f t="shared" si="59"/>
        <v>korte baan;50;vlinderslag;mannen;oud0,000696296296296296</v>
      </c>
      <c r="F972" s="36" t="s">
        <v>502</v>
      </c>
      <c r="G972" s="57" t="s">
        <v>57</v>
      </c>
      <c r="H972" s="57">
        <v>50</v>
      </c>
      <c r="I972" s="36" t="s">
        <v>15</v>
      </c>
      <c r="J972" s="57" t="s">
        <v>450</v>
      </c>
      <c r="K972" s="57">
        <v>2011</v>
      </c>
      <c r="L972" s="114" t="s">
        <v>46</v>
      </c>
      <c r="M972" s="109">
        <v>6.9629629629629631E-4</v>
      </c>
      <c r="N972" s="43" t="s">
        <v>478</v>
      </c>
      <c r="O972" s="113">
        <v>44696</v>
      </c>
      <c r="P972" s="43" t="s">
        <v>454</v>
      </c>
      <c r="Q972" s="57" t="s">
        <v>53</v>
      </c>
    </row>
    <row r="973" spans="1:17" hidden="1" x14ac:dyDescent="0.55000000000000004">
      <c r="A973" s="117" t="e">
        <f>VLOOKUP(B973,verwijzingen!$A$5:$B$152,2,FALSE)&amp;L973</f>
        <v>#N/A</v>
      </c>
      <c r="B973" s="119" t="str">
        <f t="shared" si="60"/>
        <v>korte baan;50;vlinderslag;mannen;oud</v>
      </c>
      <c r="C973" s="119" t="str">
        <f t="shared" si="61"/>
        <v>korte baan;50;vlinderslag;mannen</v>
      </c>
      <c r="D973" s="119" t="str">
        <f t="shared" si="58"/>
        <v>korte baan;50;vlinderslag;mannen0,000685416666666667</v>
      </c>
      <c r="E973" s="119" t="str">
        <f t="shared" si="59"/>
        <v>korte baan;50;vlinderslag;mannen;oud0,000685416666666667</v>
      </c>
      <c r="F973" s="36" t="s">
        <v>502</v>
      </c>
      <c r="G973" s="57" t="s">
        <v>57</v>
      </c>
      <c r="H973" s="57">
        <v>50</v>
      </c>
      <c r="I973" s="36" t="s">
        <v>15</v>
      </c>
      <c r="J973" s="57" t="s">
        <v>450</v>
      </c>
      <c r="K973" s="57">
        <v>2011</v>
      </c>
      <c r="L973" s="114" t="s">
        <v>46</v>
      </c>
      <c r="M973" s="109">
        <v>6.8541666666666664E-4</v>
      </c>
      <c r="N973" s="43" t="s">
        <v>478</v>
      </c>
      <c r="O973" s="113">
        <v>44696</v>
      </c>
      <c r="P973" s="43" t="s">
        <v>454</v>
      </c>
      <c r="Q973" s="57" t="s">
        <v>53</v>
      </c>
    </row>
    <row r="974" spans="1:17" x14ac:dyDescent="0.55000000000000004">
      <c r="A974" s="117" t="str">
        <f>VLOOKUP(B974,verwijzingen!$A$5:$B$152,2,FALSE)&amp;L974</f>
        <v>kbhvl10011 jaar</v>
      </c>
      <c r="B974" s="119" t="str">
        <f t="shared" si="60"/>
        <v>korte baan;100;vlinderslag;mannen;record</v>
      </c>
      <c r="C974" s="119" t="str">
        <f t="shared" si="61"/>
        <v>korte baan;100;vlinderslag;mannen</v>
      </c>
      <c r="D974" s="119" t="str">
        <f t="shared" si="58"/>
        <v>korte baan;100;vlinderslag;mannen2:06.99</v>
      </c>
      <c r="E974" s="119" t="str">
        <f t="shared" si="59"/>
        <v>korte baan;100;vlinderslag;mannen;record2:06.99</v>
      </c>
      <c r="F974" s="36" t="s">
        <v>502</v>
      </c>
      <c r="G974" s="57" t="s">
        <v>57</v>
      </c>
      <c r="H974" s="57">
        <v>100</v>
      </c>
      <c r="I974" s="36" t="s">
        <v>15</v>
      </c>
      <c r="J974" s="57" t="s">
        <v>450</v>
      </c>
      <c r="K974" s="57">
        <v>2011</v>
      </c>
      <c r="L974" s="114" t="s">
        <v>46</v>
      </c>
      <c r="M974" s="109" t="s">
        <v>527</v>
      </c>
      <c r="N974" s="43" t="s">
        <v>478</v>
      </c>
      <c r="O974" s="113">
        <v>44696</v>
      </c>
      <c r="P974" s="43" t="s">
        <v>454</v>
      </c>
      <c r="Q974" s="57" t="s">
        <v>38</v>
      </c>
    </row>
    <row r="975" spans="1:17" hidden="1" x14ac:dyDescent="0.55000000000000004">
      <c r="A975" s="117" t="e">
        <f>VLOOKUP(B975,verwijzingen!$A$5:$B$152,2,FALSE)&amp;L975</f>
        <v>#N/A</v>
      </c>
      <c r="B975" s="119" t="str">
        <f t="shared" si="60"/>
        <v>korte baan;200;wisselslag;mannen;oud</v>
      </c>
      <c r="C975" s="119" t="str">
        <f t="shared" si="61"/>
        <v>korte baan;200;wisselslag;mannen</v>
      </c>
      <c r="D975" s="119" t="str">
        <f t="shared" si="58"/>
        <v>korte baan;200;wisselslag;mannen0,00265219907407407</v>
      </c>
      <c r="E975" s="119" t="str">
        <f t="shared" si="59"/>
        <v>korte baan;200;wisselslag;mannen;oud0,00265219907407407</v>
      </c>
      <c r="F975" s="36" t="s">
        <v>502</v>
      </c>
      <c r="G975" s="57" t="s">
        <v>57</v>
      </c>
      <c r="H975" s="57">
        <v>200</v>
      </c>
      <c r="I975" s="36" t="s">
        <v>17</v>
      </c>
      <c r="J975" s="57" t="s">
        <v>450</v>
      </c>
      <c r="K975" s="57">
        <v>2011</v>
      </c>
      <c r="L975" s="114" t="s">
        <v>46</v>
      </c>
      <c r="M975" s="109">
        <v>2.6521990740740742E-3</v>
      </c>
      <c r="N975" s="43" t="s">
        <v>478</v>
      </c>
      <c r="O975" s="113">
        <v>44696</v>
      </c>
      <c r="P975" s="43" t="s">
        <v>454</v>
      </c>
      <c r="Q975" s="57" t="s">
        <v>53</v>
      </c>
    </row>
    <row r="976" spans="1:17" hidden="1" x14ac:dyDescent="0.55000000000000004">
      <c r="A976" s="117" t="str">
        <f>VLOOKUP(B976,verwijzingen!$A$5:$B$152,2,FALSE)&amp;L976</f>
        <v>lbhru5014 jaar</v>
      </c>
      <c r="B976" s="119" t="str">
        <f t="shared" si="60"/>
        <v>lange baan;50;rugslag;mannen;record</v>
      </c>
      <c r="C976" s="119" t="str">
        <f t="shared" si="61"/>
        <v>lange baan;50;rugslag;mannen</v>
      </c>
      <c r="D976" s="119" t="str">
        <f t="shared" si="58"/>
        <v>lange baan;50;rugslag;mannen0,000418171296296296</v>
      </c>
      <c r="E976" s="119" t="str">
        <f t="shared" si="59"/>
        <v>lange baan;50;rugslag;mannen;record0,000418171296296296</v>
      </c>
      <c r="F976" s="36" t="s">
        <v>502</v>
      </c>
      <c r="G976" s="57" t="s">
        <v>456</v>
      </c>
      <c r="H976" s="57">
        <v>50</v>
      </c>
      <c r="I976" s="36" t="s">
        <v>13</v>
      </c>
      <c r="J976" s="57" t="s">
        <v>450</v>
      </c>
      <c r="K976" s="57">
        <v>2008</v>
      </c>
      <c r="L976" s="114" t="s">
        <v>49</v>
      </c>
      <c r="M976" s="109">
        <v>4.1817129629629631E-4</v>
      </c>
      <c r="N976" s="43" t="s">
        <v>467</v>
      </c>
      <c r="O976" s="113">
        <v>44696</v>
      </c>
      <c r="P976" s="43" t="s">
        <v>505</v>
      </c>
      <c r="Q976" s="57" t="s">
        <v>38</v>
      </c>
    </row>
    <row r="977" spans="1:18" hidden="1" x14ac:dyDescent="0.55000000000000004">
      <c r="A977" s="117" t="str">
        <f>VLOOKUP(B977,verwijzingen!$A$5:$B$152,2,FALSE)&amp;L977</f>
        <v>lbhsc5014 jaar</v>
      </c>
      <c r="B977" s="119" t="str">
        <f t="shared" si="60"/>
        <v>lange baan;50;schoolslag;mannen;record</v>
      </c>
      <c r="C977" s="119" t="str">
        <f t="shared" si="61"/>
        <v>lange baan;50;schoolslag;mannen</v>
      </c>
      <c r="D977" s="119" t="str">
        <f t="shared" si="58"/>
        <v>lange baan;50;schoolslag;mannen0,000490046296296296</v>
      </c>
      <c r="E977" s="119" t="str">
        <f t="shared" si="59"/>
        <v>lange baan;50;schoolslag;mannen;record0,000490046296296296</v>
      </c>
      <c r="F977" s="36" t="s">
        <v>502</v>
      </c>
      <c r="G977" s="57" t="s">
        <v>456</v>
      </c>
      <c r="H977" s="57">
        <v>50</v>
      </c>
      <c r="I977" s="36" t="s">
        <v>14</v>
      </c>
      <c r="J977" s="57" t="s">
        <v>450</v>
      </c>
      <c r="K977" s="57">
        <v>2008</v>
      </c>
      <c r="L977" s="114" t="s">
        <v>49</v>
      </c>
      <c r="M977" s="109">
        <v>4.9004629629629637E-4</v>
      </c>
      <c r="N977" s="43" t="s">
        <v>467</v>
      </c>
      <c r="O977" s="113">
        <v>44696</v>
      </c>
      <c r="P977" s="43" t="s">
        <v>505</v>
      </c>
      <c r="Q977" s="57" t="s">
        <v>38</v>
      </c>
    </row>
    <row r="978" spans="1:18" hidden="1" x14ac:dyDescent="0.55000000000000004">
      <c r="A978" s="117" t="str">
        <f>VLOOKUP(B978,verwijzingen!$A$5:$B$152,2,FALSE)&amp;L978</f>
        <v>lbdvr10015 jaar</v>
      </c>
      <c r="B978" s="119" t="str">
        <f t="shared" si="60"/>
        <v>lange baan;100;vrije slag;vrouwen;record</v>
      </c>
      <c r="C978" s="119" t="str">
        <f t="shared" si="61"/>
        <v>lange baan;100;vrije slag;vrouwen</v>
      </c>
      <c r="D978" s="119" t="str">
        <f t="shared" si="58"/>
        <v>lange baan;100;vrije slag;vrouwen0,000773263888888889</v>
      </c>
      <c r="E978" s="119" t="str">
        <f t="shared" si="59"/>
        <v>lange baan;100;vrije slag;vrouwen;record0,000773263888888889</v>
      </c>
      <c r="F978" s="36" t="s">
        <v>502</v>
      </c>
      <c r="G978" s="57" t="s">
        <v>456</v>
      </c>
      <c r="H978" s="57">
        <v>100</v>
      </c>
      <c r="I978" s="36" t="s">
        <v>12</v>
      </c>
      <c r="J978" s="57" t="s">
        <v>451</v>
      </c>
      <c r="K978" s="57">
        <v>2007</v>
      </c>
      <c r="L978" s="114" t="s">
        <v>50</v>
      </c>
      <c r="M978" s="109">
        <v>7.7326388888888887E-4</v>
      </c>
      <c r="N978" s="43" t="s">
        <v>26</v>
      </c>
      <c r="O978" s="113">
        <v>44696</v>
      </c>
      <c r="P978" s="43" t="s">
        <v>505</v>
      </c>
      <c r="Q978" s="57" t="s">
        <v>38</v>
      </c>
    </row>
    <row r="979" spans="1:18" hidden="1" x14ac:dyDescent="0.55000000000000004">
      <c r="A979" s="117" t="e">
        <f>VLOOKUP(B979,verwijzingen!$A$5:$B$152,2,FALSE)&amp;L979</f>
        <v>#N/A</v>
      </c>
      <c r="B979" s="119" t="str">
        <f t="shared" si="60"/>
        <v>lange baan;200;vlinderslag;vrouwen;oud</v>
      </c>
      <c r="C979" s="119" t="str">
        <f t="shared" si="61"/>
        <v>lange baan;200;vlinderslag;vrouwen</v>
      </c>
      <c r="D979" s="119" t="str">
        <f t="shared" si="58"/>
        <v>lange baan;200;vlinderslag;vrouwen0,00192002314814815</v>
      </c>
      <c r="E979" s="119" t="str">
        <f t="shared" si="59"/>
        <v>lange baan;200;vlinderslag;vrouwen;oud0,00192002314814815</v>
      </c>
      <c r="F979" s="36" t="s">
        <v>502</v>
      </c>
      <c r="G979" s="57" t="s">
        <v>456</v>
      </c>
      <c r="H979" s="57">
        <v>200</v>
      </c>
      <c r="I979" s="36" t="s">
        <v>15</v>
      </c>
      <c r="J979" s="57" t="s">
        <v>451</v>
      </c>
      <c r="K979" s="57">
        <v>2007</v>
      </c>
      <c r="L979" s="114" t="s">
        <v>50</v>
      </c>
      <c r="M979" s="109">
        <v>1.9200231481481481E-3</v>
      </c>
      <c r="N979" s="43" t="s">
        <v>26</v>
      </c>
      <c r="O979" s="113">
        <v>44696</v>
      </c>
      <c r="P979" s="43" t="s">
        <v>505</v>
      </c>
      <c r="Q979" s="57" t="s">
        <v>53</v>
      </c>
      <c r="R979" s="36">
        <v>51</v>
      </c>
    </row>
    <row r="980" spans="1:18" hidden="1" x14ac:dyDescent="0.55000000000000004">
      <c r="A980" s="117" t="str">
        <f>VLOOKUP(B980,verwijzingen!$A$5:$B$152,2,FALSE)&amp;L980</f>
        <v>lbdvr5017 jaar</v>
      </c>
      <c r="B980" s="119" t="str">
        <f t="shared" si="60"/>
        <v>lange baan;50;vrije slag;vrouwen;record</v>
      </c>
      <c r="C980" s="119" t="str">
        <f t="shared" si="61"/>
        <v>lange baan;50;vrije slag;vrouwen</v>
      </c>
      <c r="D980" s="119" t="str">
        <f t="shared" si="58"/>
        <v>lange baan;50;vrije slag;vrouwen0,000370023148148148</v>
      </c>
      <c r="E980" s="119" t="str">
        <f t="shared" si="59"/>
        <v>lange baan;50;vrije slag;vrouwen;record0,000370023148148148</v>
      </c>
      <c r="F980" s="36" t="s">
        <v>502</v>
      </c>
      <c r="G980" s="57" t="s">
        <v>456</v>
      </c>
      <c r="H980" s="57">
        <v>50</v>
      </c>
      <c r="I980" s="36" t="s">
        <v>12</v>
      </c>
      <c r="J980" s="57" t="s">
        <v>451</v>
      </c>
      <c r="K980" s="57">
        <v>2005</v>
      </c>
      <c r="L980" s="114" t="s">
        <v>52</v>
      </c>
      <c r="M980" s="109">
        <v>3.7002314814814813E-4</v>
      </c>
      <c r="N980" s="43" t="s">
        <v>465</v>
      </c>
      <c r="O980" s="113">
        <v>44696</v>
      </c>
      <c r="P980" s="43" t="s">
        <v>505</v>
      </c>
      <c r="Q980" s="57" t="s">
        <v>38</v>
      </c>
    </row>
    <row r="981" spans="1:18" hidden="1" x14ac:dyDescent="0.55000000000000004">
      <c r="A981" s="117" t="e">
        <f>VLOOKUP(B981,verwijzingen!$A$5:$B$152,2,FALSE)&amp;L981</f>
        <v>#N/A</v>
      </c>
      <c r="B981" s="119" t="str">
        <f t="shared" si="60"/>
        <v>lange baan;100;vlinderslag;vrouwen;oud</v>
      </c>
      <c r="C981" s="119" t="str">
        <f t="shared" si="61"/>
        <v>lange baan;100;vlinderslag;vrouwen</v>
      </c>
      <c r="D981" s="119" t="str">
        <f t="shared" si="58"/>
        <v>lange baan;100;vlinderslag;vrouwen0,000878240740740741</v>
      </c>
      <c r="E981" s="119" t="str">
        <f t="shared" si="59"/>
        <v>lange baan;100;vlinderslag;vrouwen;oud0,000878240740740741</v>
      </c>
      <c r="F981" s="36" t="s">
        <v>502</v>
      </c>
      <c r="G981" s="57" t="s">
        <v>456</v>
      </c>
      <c r="H981" s="57">
        <v>100</v>
      </c>
      <c r="I981" s="36" t="s">
        <v>15</v>
      </c>
      <c r="J981" s="57" t="s">
        <v>451</v>
      </c>
      <c r="K981" s="57">
        <v>2005</v>
      </c>
      <c r="L981" s="114" t="s">
        <v>52</v>
      </c>
      <c r="M981" s="109">
        <v>8.7824074074074063E-4</v>
      </c>
      <c r="N981" s="43" t="s">
        <v>465</v>
      </c>
      <c r="O981" s="113">
        <v>44696</v>
      </c>
      <c r="P981" s="43" t="s">
        <v>505</v>
      </c>
      <c r="Q981" s="57" t="s">
        <v>53</v>
      </c>
    </row>
    <row r="982" spans="1:18" hidden="1" x14ac:dyDescent="0.55000000000000004">
      <c r="B982" s="119" t="str">
        <f t="shared" si="60"/>
        <v>lange baan;200;wisselslag;vrouwen;oud</v>
      </c>
      <c r="C982" s="119" t="str">
        <f t="shared" si="61"/>
        <v>lange baan;200;wisselslag;vrouwen</v>
      </c>
      <c r="D982" s="119" t="str">
        <f t="shared" si="58"/>
        <v>lange baan;200;wisselslag;vrouwen0,00189837962962963</v>
      </c>
      <c r="E982" s="119" t="str">
        <f t="shared" si="59"/>
        <v>lange baan;200;wisselslag;vrouwen;oud0,00189837962962963</v>
      </c>
      <c r="F982" s="36" t="s">
        <v>502</v>
      </c>
      <c r="G982" s="57" t="s">
        <v>456</v>
      </c>
      <c r="H982" s="57">
        <v>200</v>
      </c>
      <c r="I982" s="36" t="s">
        <v>17</v>
      </c>
      <c r="J982" s="57" t="s">
        <v>451</v>
      </c>
      <c r="K982" s="57">
        <v>2005</v>
      </c>
      <c r="L982" s="114" t="s">
        <v>52</v>
      </c>
      <c r="M982" s="109">
        <v>1.8983796296296299E-3</v>
      </c>
      <c r="N982" s="43" t="s">
        <v>465</v>
      </c>
      <c r="O982" s="113">
        <v>44696</v>
      </c>
      <c r="P982" s="43" t="s">
        <v>505</v>
      </c>
      <c r="Q982" s="57" t="s">
        <v>53</v>
      </c>
    </row>
    <row r="983" spans="1:18" hidden="1" x14ac:dyDescent="0.55000000000000004">
      <c r="A983" s="117" t="str">
        <f>VLOOKUP(B983,verwijzingen!$A$5:$B$152,2,FALSE)&amp;L983</f>
        <v>lbhvr100&gt;= 18 jaar</v>
      </c>
      <c r="B983" s="119" t="str">
        <f t="shared" si="60"/>
        <v>lange baan;100;vrije slag;mannen;record</v>
      </c>
      <c r="C983" s="119" t="str">
        <f t="shared" si="61"/>
        <v>lange baan;100;vrije slag;mannen</v>
      </c>
      <c r="D983" s="119" t="str">
        <f t="shared" si="58"/>
        <v>lange baan;100;vrije slag;mannen0,00068900462962963</v>
      </c>
      <c r="E983" s="119" t="str">
        <f t="shared" si="59"/>
        <v>lange baan;100;vrije slag;mannen;record0,00068900462962963</v>
      </c>
      <c r="F983" s="36" t="s">
        <v>502</v>
      </c>
      <c r="G983" s="57" t="s">
        <v>456</v>
      </c>
      <c r="H983" s="57">
        <v>100</v>
      </c>
      <c r="I983" s="36" t="s">
        <v>12</v>
      </c>
      <c r="J983" s="57" t="s">
        <v>450</v>
      </c>
      <c r="K983" s="57">
        <v>2004</v>
      </c>
      <c r="L983" s="114" t="s">
        <v>251</v>
      </c>
      <c r="M983" s="109">
        <v>6.8900462962962958E-4</v>
      </c>
      <c r="N983" s="43" t="s">
        <v>30</v>
      </c>
      <c r="O983" s="113">
        <v>44696</v>
      </c>
      <c r="P983" s="43" t="s">
        <v>505</v>
      </c>
      <c r="Q983" s="57" t="s">
        <v>38</v>
      </c>
    </row>
    <row r="984" spans="1:18" x14ac:dyDescent="0.55000000000000004">
      <c r="A984" s="117" t="str">
        <f>VLOOKUP(B984,verwijzingen!$A$5:$B$152,2,FALSE)&amp;L984</f>
        <v>kbhvl10014 jaar</v>
      </c>
      <c r="B984" s="119" t="str">
        <f t="shared" si="60"/>
        <v>korte baan;100;vlinderslag;mannen;record</v>
      </c>
      <c r="C984" s="119" t="str">
        <f t="shared" si="61"/>
        <v>korte baan;100;vlinderslag;mannen</v>
      </c>
      <c r="D984" s="119" t="str">
        <f t="shared" ref="D984:D1498" si="62">CONCATENATE(C984,M984)</f>
        <v>korte baan;100;vlinderslag;mannen0,000964351851851852</v>
      </c>
      <c r="E984" s="119" t="str">
        <f t="shared" ref="E984:E1498" si="63">+B984&amp;M984</f>
        <v>korte baan;100;vlinderslag;mannen;record0,000964351851851852</v>
      </c>
      <c r="F984" s="36" t="s">
        <v>502</v>
      </c>
      <c r="G984" s="57" t="s">
        <v>57</v>
      </c>
      <c r="H984" s="57">
        <v>100</v>
      </c>
      <c r="I984" s="36" t="s">
        <v>15</v>
      </c>
      <c r="J984" s="57" t="s">
        <v>450</v>
      </c>
      <c r="K984" s="57">
        <v>2008</v>
      </c>
      <c r="L984" s="114" t="s">
        <v>49</v>
      </c>
      <c r="M984" s="109">
        <v>9.6435185185185198E-4</v>
      </c>
      <c r="N984" s="43" t="s">
        <v>467</v>
      </c>
      <c r="O984" s="113">
        <v>44702</v>
      </c>
      <c r="P984" s="43" t="s">
        <v>448</v>
      </c>
      <c r="Q984" s="57" t="s">
        <v>38</v>
      </c>
    </row>
    <row r="985" spans="1:18" hidden="1" x14ac:dyDescent="0.55000000000000004">
      <c r="A985" s="117" t="e">
        <f>VLOOKUP(B985,verwijzingen!$A$5:$B$152,2,FALSE)&amp;L985</f>
        <v>#N/A</v>
      </c>
      <c r="B985" s="119" t="str">
        <f t="shared" si="60"/>
        <v>korte baan;50;vlinderslag;vrouwen;oud</v>
      </c>
      <c r="C985" s="119" t="str">
        <f t="shared" si="61"/>
        <v>korte baan;50;vlinderslag;vrouwen</v>
      </c>
      <c r="D985" s="119" t="str">
        <f t="shared" si="62"/>
        <v>korte baan;50;vlinderslag;vrouwen0,000371875</v>
      </c>
      <c r="E985" s="119" t="str">
        <f t="shared" si="63"/>
        <v>korte baan;50;vlinderslag;vrouwen;oud0,000371875</v>
      </c>
      <c r="F985" s="36" t="s">
        <v>502</v>
      </c>
      <c r="G985" s="57" t="s">
        <v>57</v>
      </c>
      <c r="H985" s="57">
        <v>50</v>
      </c>
      <c r="I985" s="36" t="s">
        <v>15</v>
      </c>
      <c r="J985" s="57" t="s">
        <v>451</v>
      </c>
      <c r="K985" s="57">
        <v>2007</v>
      </c>
      <c r="L985" s="114" t="s">
        <v>50</v>
      </c>
      <c r="M985" s="109">
        <v>3.7187500000000003E-4</v>
      </c>
      <c r="N985" s="43" t="s">
        <v>26</v>
      </c>
      <c r="O985" s="113">
        <v>44738</v>
      </c>
      <c r="P985" s="43" t="s">
        <v>529</v>
      </c>
      <c r="Q985" s="57" t="s">
        <v>53</v>
      </c>
    </row>
    <row r="986" spans="1:18" hidden="1" x14ac:dyDescent="0.55000000000000004">
      <c r="A986" s="117" t="e">
        <f>VLOOKUP(B986,verwijzingen!$A$5:$B$152,2,FALSE)&amp;L986</f>
        <v>#N/A</v>
      </c>
      <c r="B986" s="119" t="str">
        <f t="shared" si="60"/>
        <v>korte baan;100;vrije slag;vrouwen;oud</v>
      </c>
      <c r="C986" s="119" t="str">
        <f t="shared" si="61"/>
        <v>korte baan;100;vrije slag;vrouwen</v>
      </c>
      <c r="D986" s="119" t="str">
        <f t="shared" si="62"/>
        <v>korte baan;100;vrije slag;vrouwen0,000772453703703704</v>
      </c>
      <c r="E986" s="119" t="str">
        <f t="shared" si="63"/>
        <v>korte baan;100;vrije slag;vrouwen;oud0,000772453703703704</v>
      </c>
      <c r="F986" s="36" t="s">
        <v>502</v>
      </c>
      <c r="G986" s="57" t="s">
        <v>57</v>
      </c>
      <c r="H986" s="57">
        <v>100</v>
      </c>
      <c r="I986" s="36" t="s">
        <v>12</v>
      </c>
      <c r="J986" s="57" t="s">
        <v>451</v>
      </c>
      <c r="K986" s="57">
        <v>2007</v>
      </c>
      <c r="L986" s="114" t="s">
        <v>50</v>
      </c>
      <c r="M986" s="109">
        <v>7.7245370370370369E-4</v>
      </c>
      <c r="N986" s="43" t="s">
        <v>26</v>
      </c>
      <c r="O986" s="113">
        <v>44702</v>
      </c>
      <c r="P986" s="43" t="s">
        <v>448</v>
      </c>
      <c r="Q986" s="57" t="s">
        <v>53</v>
      </c>
    </row>
    <row r="987" spans="1:18" x14ac:dyDescent="0.55000000000000004">
      <c r="A987" s="117" t="str">
        <f>VLOOKUP(B987,verwijzingen!$A$5:$B$152,2,FALSE)&amp;L987</f>
        <v>kbdvr20015 jaar</v>
      </c>
      <c r="B987" s="119" t="str">
        <f t="shared" si="60"/>
        <v>korte baan;200;vrije slag;vrouwen;record</v>
      </c>
      <c r="C987" s="119" t="str">
        <f t="shared" si="61"/>
        <v>korte baan;200;vrije slag;vrouwen</v>
      </c>
      <c r="D987" s="119" t="str">
        <f t="shared" si="62"/>
        <v>korte baan;200;vrije slag;vrouwen0,0015943287037037</v>
      </c>
      <c r="E987" s="119" t="str">
        <f t="shared" si="63"/>
        <v>korte baan;200;vrije slag;vrouwen;record0,0015943287037037</v>
      </c>
      <c r="F987" s="36" t="s">
        <v>502</v>
      </c>
      <c r="G987" s="57" t="s">
        <v>57</v>
      </c>
      <c r="H987" s="57">
        <v>200</v>
      </c>
      <c r="I987" s="36" t="s">
        <v>12</v>
      </c>
      <c r="J987" s="57" t="s">
        <v>451</v>
      </c>
      <c r="K987" s="57">
        <v>2007</v>
      </c>
      <c r="L987" s="114" t="s">
        <v>50</v>
      </c>
      <c r="M987" s="109">
        <v>1.5943287037037037E-3</v>
      </c>
      <c r="N987" s="43" t="s">
        <v>26</v>
      </c>
      <c r="O987" s="113">
        <v>44702</v>
      </c>
      <c r="P987" s="43" t="s">
        <v>448</v>
      </c>
      <c r="Q987" s="57" t="s">
        <v>38</v>
      </c>
    </row>
    <row r="988" spans="1:18" x14ac:dyDescent="0.55000000000000004">
      <c r="A988" s="117" t="str">
        <f>VLOOKUP(B988,verwijzingen!$A$5:$B$152,2,FALSE)&amp;L988</f>
        <v>kbdvr40015 jaar</v>
      </c>
      <c r="B988" s="119" t="str">
        <f t="shared" si="60"/>
        <v>korte baan;400;vrije slag;vrouwen;record</v>
      </c>
      <c r="C988" s="119" t="str">
        <f t="shared" si="61"/>
        <v>korte baan;400;vrije slag;vrouwen</v>
      </c>
      <c r="D988" s="119" t="str">
        <f t="shared" si="62"/>
        <v>korte baan;400;vrije slag;vrouwen0,00338206018518519</v>
      </c>
      <c r="E988" s="119" t="str">
        <f t="shared" si="63"/>
        <v>korte baan;400;vrije slag;vrouwen;record0,00338206018518519</v>
      </c>
      <c r="F988" s="36" t="s">
        <v>502</v>
      </c>
      <c r="G988" s="57" t="s">
        <v>57</v>
      </c>
      <c r="H988" s="57">
        <v>400</v>
      </c>
      <c r="I988" s="36" t="s">
        <v>12</v>
      </c>
      <c r="J988" s="57" t="s">
        <v>451</v>
      </c>
      <c r="K988" s="57">
        <v>2007</v>
      </c>
      <c r="L988" s="114" t="s">
        <v>50</v>
      </c>
      <c r="M988" s="109">
        <v>3.3820601851851854E-3</v>
      </c>
      <c r="N988" s="43" t="s">
        <v>26</v>
      </c>
      <c r="O988" s="113">
        <v>44702</v>
      </c>
      <c r="P988" s="43" t="s">
        <v>448</v>
      </c>
      <c r="Q988" s="57" t="s">
        <v>38</v>
      </c>
    </row>
    <row r="989" spans="1:18" hidden="1" x14ac:dyDescent="0.55000000000000004">
      <c r="A989" s="117" t="e">
        <f>VLOOKUP(B989,verwijzingen!$A$5:$B$152,2,FALSE)&amp;L989</f>
        <v>#N/A</v>
      </c>
      <c r="B989" s="119" t="str">
        <f t="shared" si="60"/>
        <v>korte baan;800;vrije slag;vrouwen;oud</v>
      </c>
      <c r="C989" s="119" t="str">
        <f t="shared" si="61"/>
        <v>korte baan;800;vrije slag;vrouwen</v>
      </c>
      <c r="D989" s="119" t="str">
        <f t="shared" si="62"/>
        <v>korte baan;800;vrije slag;vrouwen0,00706296296296296</v>
      </c>
      <c r="E989" s="119" t="str">
        <f t="shared" si="63"/>
        <v>korte baan;800;vrije slag;vrouwen;oud0,00706296296296296</v>
      </c>
      <c r="F989" s="36" t="s">
        <v>502</v>
      </c>
      <c r="G989" s="57" t="s">
        <v>57</v>
      </c>
      <c r="H989" s="57">
        <v>800</v>
      </c>
      <c r="I989" s="36" t="s">
        <v>12</v>
      </c>
      <c r="J989" s="57" t="s">
        <v>451</v>
      </c>
      <c r="K989" s="57">
        <v>2007</v>
      </c>
      <c r="L989" s="114" t="s">
        <v>50</v>
      </c>
      <c r="M989" s="109">
        <v>7.0629629629629627E-3</v>
      </c>
      <c r="N989" s="43" t="s">
        <v>26</v>
      </c>
      <c r="O989" s="113">
        <v>44702</v>
      </c>
      <c r="P989" s="43" t="s">
        <v>448</v>
      </c>
      <c r="Q989" s="57" t="s">
        <v>53</v>
      </c>
    </row>
    <row r="990" spans="1:18" hidden="1" x14ac:dyDescent="0.55000000000000004">
      <c r="A990" s="117" t="e">
        <f>VLOOKUP(B990,verwijzingen!$A$5:$B$152,2,FALSE)&amp;L990</f>
        <v>#N/A</v>
      </c>
      <c r="B990" s="119" t="str">
        <f t="shared" si="60"/>
        <v>korte baan;50;rugslag;vrouwen;oud</v>
      </c>
      <c r="C990" s="119" t="str">
        <f t="shared" si="61"/>
        <v>korte baan;50;rugslag;vrouwen</v>
      </c>
      <c r="D990" s="119" t="str">
        <f t="shared" si="62"/>
        <v>korte baan;50;rugslag;vrouwen0,000398032407407407</v>
      </c>
      <c r="E990" s="119" t="str">
        <f t="shared" si="63"/>
        <v>korte baan;50;rugslag;vrouwen;oud0,000398032407407407</v>
      </c>
      <c r="F990" s="36" t="s">
        <v>502</v>
      </c>
      <c r="G990" s="57" t="s">
        <v>57</v>
      </c>
      <c r="H990" s="57">
        <v>50</v>
      </c>
      <c r="I990" s="36" t="s">
        <v>13</v>
      </c>
      <c r="J990" s="57" t="s">
        <v>451</v>
      </c>
      <c r="K990" s="57">
        <v>2007</v>
      </c>
      <c r="L990" s="114" t="s">
        <v>50</v>
      </c>
      <c r="M990" s="109">
        <v>3.9803240740740744E-4</v>
      </c>
      <c r="N990" s="43" t="s">
        <v>26</v>
      </c>
      <c r="O990" s="113">
        <v>44702</v>
      </c>
      <c r="P990" s="43" t="s">
        <v>448</v>
      </c>
      <c r="Q990" s="57" t="s">
        <v>53</v>
      </c>
    </row>
    <row r="991" spans="1:18" hidden="1" x14ac:dyDescent="0.55000000000000004">
      <c r="A991" s="117" t="e">
        <f>VLOOKUP(B991,verwijzingen!$A$5:$B$152,2,FALSE)&amp;L991</f>
        <v>#N/A</v>
      </c>
      <c r="B991" s="119" t="str">
        <f t="shared" si="60"/>
        <v>korte baan;100;rugslag;vrouwen;oud</v>
      </c>
      <c r="C991" s="119" t="str">
        <f t="shared" si="61"/>
        <v>korte baan;100;rugslag;vrouwen</v>
      </c>
      <c r="D991" s="119" t="str">
        <f t="shared" si="62"/>
        <v>korte baan;100;rugslag;vrouwen0,000812268518518518</v>
      </c>
      <c r="E991" s="119" t="str">
        <f t="shared" si="63"/>
        <v>korte baan;100;rugslag;vrouwen;oud0,000812268518518518</v>
      </c>
      <c r="F991" s="36" t="s">
        <v>502</v>
      </c>
      <c r="G991" s="57" t="s">
        <v>57</v>
      </c>
      <c r="H991" s="57">
        <v>100</v>
      </c>
      <c r="I991" s="36" t="s">
        <v>13</v>
      </c>
      <c r="J991" s="57" t="s">
        <v>451</v>
      </c>
      <c r="K991" s="57">
        <v>2007</v>
      </c>
      <c r="L991" s="114" t="s">
        <v>50</v>
      </c>
      <c r="M991" s="109">
        <v>8.1226851851851848E-4</v>
      </c>
      <c r="N991" s="43" t="s">
        <v>26</v>
      </c>
      <c r="O991" s="113">
        <v>44702</v>
      </c>
      <c r="P991" s="43" t="s">
        <v>448</v>
      </c>
      <c r="Q991" s="57" t="s">
        <v>53</v>
      </c>
    </row>
    <row r="992" spans="1:18" hidden="1" x14ac:dyDescent="0.55000000000000004">
      <c r="A992" s="117" t="e">
        <f>VLOOKUP(B992,verwijzingen!$A$5:$B$152,2,FALSE)&amp;L992</f>
        <v>#N/A</v>
      </c>
      <c r="B992" s="119" t="str">
        <f t="shared" si="60"/>
        <v>korte baan;200;rugslag;vrouwen;oud</v>
      </c>
      <c r="C992" s="119" t="str">
        <f t="shared" si="61"/>
        <v>korte baan;200;rugslag;vrouwen</v>
      </c>
      <c r="D992" s="119" t="str">
        <f t="shared" si="62"/>
        <v>korte baan;200;rugslag;vrouwen0,00173310185185185</v>
      </c>
      <c r="E992" s="119" t="str">
        <f t="shared" si="63"/>
        <v>korte baan;200;rugslag;vrouwen;oud0,00173310185185185</v>
      </c>
      <c r="F992" s="36" t="s">
        <v>502</v>
      </c>
      <c r="G992" s="57" t="s">
        <v>57</v>
      </c>
      <c r="H992" s="57">
        <v>200</v>
      </c>
      <c r="I992" s="36" t="s">
        <v>13</v>
      </c>
      <c r="J992" s="57" t="s">
        <v>451</v>
      </c>
      <c r="K992" s="57">
        <v>2007</v>
      </c>
      <c r="L992" s="114" t="s">
        <v>50</v>
      </c>
      <c r="M992" s="109">
        <v>1.733101851851852E-3</v>
      </c>
      <c r="N992" s="43" t="s">
        <v>26</v>
      </c>
      <c r="O992" s="113">
        <v>44702</v>
      </c>
      <c r="P992" s="43" t="s">
        <v>448</v>
      </c>
      <c r="Q992" s="57" t="s">
        <v>53</v>
      </c>
    </row>
    <row r="993" spans="1:18" x14ac:dyDescent="0.55000000000000004">
      <c r="A993" s="117" t="str">
        <f>VLOOKUP(B993,verwijzingen!$A$5:$B$152,2,FALSE)&amp;L993</f>
        <v>kbdsc5015 jaar</v>
      </c>
      <c r="B993" s="119" t="str">
        <f t="shared" si="60"/>
        <v>korte baan;50;schoolslag;vrouwen;record</v>
      </c>
      <c r="C993" s="119" t="str">
        <f t="shared" si="61"/>
        <v>korte baan;50;schoolslag;vrouwen</v>
      </c>
      <c r="D993" s="119" t="str">
        <f t="shared" si="62"/>
        <v>korte baan;50;schoolslag;vrouwen0,00041712962962963</v>
      </c>
      <c r="E993" s="119" t="str">
        <f t="shared" si="63"/>
        <v>korte baan;50;schoolslag;vrouwen;record0,00041712962962963</v>
      </c>
      <c r="F993" s="36" t="s">
        <v>502</v>
      </c>
      <c r="G993" s="57" t="s">
        <v>57</v>
      </c>
      <c r="H993" s="57">
        <v>50</v>
      </c>
      <c r="I993" s="36" t="s">
        <v>14</v>
      </c>
      <c r="J993" s="57" t="s">
        <v>451</v>
      </c>
      <c r="K993" s="57">
        <v>2007</v>
      </c>
      <c r="L993" s="114" t="s">
        <v>50</v>
      </c>
      <c r="M993" s="109">
        <v>4.1712962962962965E-4</v>
      </c>
      <c r="N993" s="43" t="s">
        <v>464</v>
      </c>
      <c r="O993" s="113">
        <v>44702</v>
      </c>
      <c r="P993" s="43" t="s">
        <v>448</v>
      </c>
      <c r="Q993" s="57" t="s">
        <v>38</v>
      </c>
    </row>
    <row r="994" spans="1:18" x14ac:dyDescent="0.55000000000000004">
      <c r="A994" s="117" t="str">
        <f>VLOOKUP(B994,verwijzingen!$A$5:$B$152,2,FALSE)&amp;L994</f>
        <v>kbdsc10015 jaar</v>
      </c>
      <c r="B994" s="119" t="str">
        <f t="shared" si="60"/>
        <v>korte baan;100;schoolslag;vrouwen;record</v>
      </c>
      <c r="C994" s="119" t="str">
        <f t="shared" si="61"/>
        <v>korte baan;100;schoolslag;vrouwen</v>
      </c>
      <c r="D994" s="119" t="str">
        <f t="shared" si="62"/>
        <v>korte baan;100;schoolslag;vrouwen0,00091412037037037</v>
      </c>
      <c r="E994" s="119" t="str">
        <f t="shared" si="63"/>
        <v>korte baan;100;schoolslag;vrouwen;record0,00091412037037037</v>
      </c>
      <c r="F994" s="36" t="s">
        <v>502</v>
      </c>
      <c r="G994" s="57" t="s">
        <v>57</v>
      </c>
      <c r="H994" s="57">
        <v>100</v>
      </c>
      <c r="I994" s="36" t="s">
        <v>14</v>
      </c>
      <c r="J994" s="57" t="s">
        <v>451</v>
      </c>
      <c r="K994" s="57">
        <v>2007</v>
      </c>
      <c r="L994" s="114" t="s">
        <v>50</v>
      </c>
      <c r="M994" s="109">
        <v>9.1412037037037037E-4</v>
      </c>
      <c r="N994" s="43" t="s">
        <v>464</v>
      </c>
      <c r="O994" s="113">
        <v>44702</v>
      </c>
      <c r="P994" s="43" t="s">
        <v>448</v>
      </c>
      <c r="Q994" s="57" t="s">
        <v>38</v>
      </c>
    </row>
    <row r="995" spans="1:18" hidden="1" x14ac:dyDescent="0.55000000000000004">
      <c r="A995" s="117" t="e">
        <f>VLOOKUP(B995,verwijzingen!$A$5:$B$152,2,FALSE)&amp;L995</f>
        <v>#N/A</v>
      </c>
      <c r="B995" s="119" t="str">
        <f t="shared" si="60"/>
        <v>korte baan;50;vlinderslag;vrouwen;oud</v>
      </c>
      <c r="C995" s="119" t="str">
        <f t="shared" si="61"/>
        <v>korte baan;50;vlinderslag;vrouwen</v>
      </c>
      <c r="D995" s="119" t="str">
        <f t="shared" si="62"/>
        <v>korte baan;50;vlinderslag;vrouwen0,00037650462962963</v>
      </c>
      <c r="E995" s="119" t="str">
        <f t="shared" si="63"/>
        <v>korte baan;50;vlinderslag;vrouwen;oud0,00037650462962963</v>
      </c>
      <c r="F995" s="36" t="s">
        <v>502</v>
      </c>
      <c r="G995" s="57" t="s">
        <v>57</v>
      </c>
      <c r="H995" s="57">
        <v>50</v>
      </c>
      <c r="I995" s="36" t="s">
        <v>15</v>
      </c>
      <c r="J995" s="57" t="s">
        <v>451</v>
      </c>
      <c r="K995" s="57">
        <v>2007</v>
      </c>
      <c r="L995" s="114" t="s">
        <v>50</v>
      </c>
      <c r="M995" s="109">
        <v>3.7650462962962963E-4</v>
      </c>
      <c r="N995" s="43" t="s">
        <v>464</v>
      </c>
      <c r="O995" s="113">
        <v>44702</v>
      </c>
      <c r="P995" s="43" t="s">
        <v>448</v>
      </c>
      <c r="Q995" s="57" t="s">
        <v>53</v>
      </c>
    </row>
    <row r="996" spans="1:18" hidden="1" x14ac:dyDescent="0.55000000000000004">
      <c r="A996" s="117" t="e">
        <f>VLOOKUP(B996,verwijzingen!$A$5:$B$152,2,FALSE)&amp;L996</f>
        <v>#N/A</v>
      </c>
      <c r="B996" s="119" t="str">
        <f t="shared" si="60"/>
        <v>korte baan;200;vrije slag;vrouwen;oud</v>
      </c>
      <c r="C996" s="119" t="str">
        <f t="shared" si="61"/>
        <v>korte baan;200;vrije slag;vrouwen</v>
      </c>
      <c r="D996" s="119" t="str">
        <f t="shared" si="62"/>
        <v>korte baan;200;vrije slag;vrouwen0,00169849537037037</v>
      </c>
      <c r="E996" s="119" t="str">
        <f t="shared" si="63"/>
        <v>korte baan;200;vrije slag;vrouwen;oud0,00169849537037037</v>
      </c>
      <c r="F996" s="36" t="s">
        <v>502</v>
      </c>
      <c r="G996" s="57" t="s">
        <v>57</v>
      </c>
      <c r="H996" s="57">
        <v>200</v>
      </c>
      <c r="I996" s="36" t="s">
        <v>12</v>
      </c>
      <c r="J996" s="57" t="s">
        <v>451</v>
      </c>
      <c r="K996" s="57">
        <v>2005</v>
      </c>
      <c r="L996" s="114" t="s">
        <v>52</v>
      </c>
      <c r="M996" s="109">
        <v>1.6984953703703704E-3</v>
      </c>
      <c r="N996" s="43" t="s">
        <v>465</v>
      </c>
      <c r="O996" s="113">
        <v>44702</v>
      </c>
      <c r="P996" s="43" t="s">
        <v>448</v>
      </c>
      <c r="Q996" s="57" t="s">
        <v>53</v>
      </c>
    </row>
    <row r="997" spans="1:18" hidden="1" x14ac:dyDescent="0.55000000000000004">
      <c r="A997" s="117" t="e">
        <f>VLOOKUP(B997,verwijzingen!$A$5:$B$152,2,FALSE)&amp;L997</f>
        <v>#N/A</v>
      </c>
      <c r="B997" s="119" t="str">
        <f t="shared" si="60"/>
        <v>korte baan;50;schoolslag;vrouwen;oud</v>
      </c>
      <c r="C997" s="119" t="str">
        <f t="shared" si="61"/>
        <v>korte baan;50;schoolslag;vrouwen</v>
      </c>
      <c r="D997" s="119" t="str">
        <f t="shared" si="62"/>
        <v>korte baan;50;schoolslag;vrouwen0,000431018518518519</v>
      </c>
      <c r="E997" s="119" t="str">
        <f t="shared" si="63"/>
        <v>korte baan;50;schoolslag;vrouwen;oud0,000431018518518519</v>
      </c>
      <c r="F997" s="36" t="s">
        <v>502</v>
      </c>
      <c r="G997" s="57" t="s">
        <v>57</v>
      </c>
      <c r="H997" s="57">
        <v>50</v>
      </c>
      <c r="I997" s="36" t="s">
        <v>14</v>
      </c>
      <c r="J997" s="57" t="s">
        <v>451</v>
      </c>
      <c r="K997" s="57">
        <v>2005</v>
      </c>
      <c r="L997" s="114" t="s">
        <v>52</v>
      </c>
      <c r="M997" s="109">
        <v>4.3101851851851851E-4</v>
      </c>
      <c r="N997" s="43" t="s">
        <v>465</v>
      </c>
      <c r="O997" s="113">
        <v>44702</v>
      </c>
      <c r="P997" s="43" t="s">
        <v>448</v>
      </c>
      <c r="Q997" s="57" t="s">
        <v>53</v>
      </c>
    </row>
    <row r="998" spans="1:18" x14ac:dyDescent="0.55000000000000004">
      <c r="A998" s="117" t="str">
        <f>VLOOKUP(B998,verwijzingen!$A$5:$B$152,2,FALSE)&amp;L998</f>
        <v>kbdsc10017 jaar</v>
      </c>
      <c r="B998" s="119" t="str">
        <f t="shared" si="60"/>
        <v>korte baan;100;schoolslag;vrouwen;record</v>
      </c>
      <c r="C998" s="119" t="str">
        <f t="shared" si="61"/>
        <v>korte baan;100;schoolslag;vrouwen</v>
      </c>
      <c r="D998" s="119" t="str">
        <f t="shared" si="62"/>
        <v>korte baan;100;schoolslag;vrouwen0,000940393518518518</v>
      </c>
      <c r="E998" s="119" t="str">
        <f t="shared" si="63"/>
        <v>korte baan;100;schoolslag;vrouwen;record0,000940393518518518</v>
      </c>
      <c r="F998" s="36" t="s">
        <v>502</v>
      </c>
      <c r="G998" s="57" t="s">
        <v>57</v>
      </c>
      <c r="H998" s="57">
        <v>100</v>
      </c>
      <c r="I998" s="36" t="s">
        <v>14</v>
      </c>
      <c r="J998" s="57" t="s">
        <v>451</v>
      </c>
      <c r="K998" s="57">
        <v>2005</v>
      </c>
      <c r="L998" s="114" t="s">
        <v>52</v>
      </c>
      <c r="M998" s="109">
        <v>9.4039351851851847E-4</v>
      </c>
      <c r="N998" s="43" t="s">
        <v>465</v>
      </c>
      <c r="O998" s="113">
        <v>44702</v>
      </c>
      <c r="P998" s="43" t="s">
        <v>448</v>
      </c>
      <c r="Q998" s="57" t="s">
        <v>38</v>
      </c>
    </row>
    <row r="999" spans="1:18" hidden="1" x14ac:dyDescent="0.55000000000000004">
      <c r="A999" s="117" t="e">
        <f>VLOOKUP(B999,verwijzingen!$A$5:$B$152,2,FALSE)&amp;L999</f>
        <v>#N/A</v>
      </c>
      <c r="B999" s="119" t="str">
        <f t="shared" si="60"/>
        <v>lange baan;800;vrije slag;vrouwen;oud</v>
      </c>
      <c r="C999" s="119" t="str">
        <f t="shared" si="61"/>
        <v>lange baan;800;vrije slag;vrouwen</v>
      </c>
      <c r="D999" s="119" t="str">
        <f t="shared" si="62"/>
        <v>lange baan;800;vrije slag;vrouwen0,00739259259259259</v>
      </c>
      <c r="E999" s="119" t="str">
        <f t="shared" si="63"/>
        <v>lange baan;800;vrije slag;vrouwen;oud0,00739259259259259</v>
      </c>
      <c r="F999" s="36" t="s">
        <v>502</v>
      </c>
      <c r="G999" s="57" t="s">
        <v>456</v>
      </c>
      <c r="H999" s="57">
        <v>800</v>
      </c>
      <c r="I999" s="36" t="s">
        <v>12</v>
      </c>
      <c r="J999" s="57" t="s">
        <v>451</v>
      </c>
      <c r="K999" s="57">
        <v>2007</v>
      </c>
      <c r="L999" s="114" t="s">
        <v>50</v>
      </c>
      <c r="M999" s="109">
        <v>7.392592592592593E-3</v>
      </c>
      <c r="N999" s="43" t="s">
        <v>26</v>
      </c>
      <c r="O999" s="113">
        <v>44710</v>
      </c>
      <c r="P999" s="43" t="s">
        <v>37</v>
      </c>
      <c r="Q999" s="57" t="s">
        <v>53</v>
      </c>
      <c r="R999" s="36">
        <v>60</v>
      </c>
    </row>
    <row r="1000" spans="1:18" hidden="1" x14ac:dyDescent="0.55000000000000004">
      <c r="A1000" s="117" t="str">
        <f>VLOOKUP(B1000,verwijzingen!$A$5:$B$152,2,FALSE)&amp;L1000</f>
        <v>lbdvr150015 jaar</v>
      </c>
      <c r="B1000" s="119" t="str">
        <f t="shared" si="60"/>
        <v>lange baan;1500;vrije slag;vrouwen;record</v>
      </c>
      <c r="C1000" s="119" t="str">
        <f t="shared" si="61"/>
        <v>lange baan;1500;vrije slag;vrouwen</v>
      </c>
      <c r="D1000" s="119" t="str">
        <f t="shared" si="62"/>
        <v>lange baan;1500;vrije slag;vrouwen0,0138914351851852</v>
      </c>
      <c r="E1000" s="119" t="str">
        <f t="shared" si="63"/>
        <v>lange baan;1500;vrije slag;vrouwen;record0,0138914351851852</v>
      </c>
      <c r="F1000" s="36" t="s">
        <v>502</v>
      </c>
      <c r="G1000" s="57" t="s">
        <v>456</v>
      </c>
      <c r="H1000" s="57">
        <v>1500</v>
      </c>
      <c r="I1000" s="36" t="s">
        <v>12</v>
      </c>
      <c r="J1000" s="57" t="s">
        <v>451</v>
      </c>
      <c r="K1000" s="57">
        <v>2007</v>
      </c>
      <c r="L1000" s="114" t="s">
        <v>50</v>
      </c>
      <c r="M1000" s="109">
        <v>1.3891435185185185E-2</v>
      </c>
      <c r="N1000" s="43" t="s">
        <v>26</v>
      </c>
      <c r="O1000" s="113">
        <v>44710</v>
      </c>
      <c r="P1000" s="43" t="s">
        <v>37</v>
      </c>
      <c r="Q1000" s="57" t="s">
        <v>38</v>
      </c>
    </row>
    <row r="1001" spans="1:18" hidden="1" x14ac:dyDescent="0.55000000000000004">
      <c r="A1001" s="117" t="e">
        <f>VLOOKUP(B1001,verwijzingen!$A$5:$B$152,2,FALSE)&amp;L1001</f>
        <v>#N/A</v>
      </c>
      <c r="B1001" s="119" t="str">
        <f t="shared" si="60"/>
        <v>lange baan;400;wisselslag;vrouwen;oud</v>
      </c>
      <c r="C1001" s="119" t="str">
        <f t="shared" si="61"/>
        <v>lange baan;400;wisselslag;vrouwen</v>
      </c>
      <c r="D1001" s="119" t="str">
        <f t="shared" si="62"/>
        <v>lange baan;400;wisselslag;vrouwen0,00431180555555556</v>
      </c>
      <c r="E1001" s="119" t="str">
        <f t="shared" si="63"/>
        <v>lange baan;400;wisselslag;vrouwen;oud0,00431180555555556</v>
      </c>
      <c r="F1001" s="36" t="s">
        <v>502</v>
      </c>
      <c r="G1001" s="57" t="s">
        <v>456</v>
      </c>
      <c r="H1001" s="57">
        <v>400</v>
      </c>
      <c r="I1001" s="36" t="s">
        <v>17</v>
      </c>
      <c r="J1001" s="57" t="s">
        <v>451</v>
      </c>
      <c r="K1001" s="57">
        <v>2005</v>
      </c>
      <c r="L1001" s="114" t="s">
        <v>52</v>
      </c>
      <c r="M1001" s="109">
        <v>4.3118055555555557E-3</v>
      </c>
      <c r="N1001" s="43" t="s">
        <v>465</v>
      </c>
      <c r="O1001" s="113">
        <v>44710</v>
      </c>
      <c r="P1001" s="43" t="s">
        <v>37</v>
      </c>
      <c r="Q1001" s="57" t="s">
        <v>53</v>
      </c>
    </row>
    <row r="1002" spans="1:18" hidden="1" x14ac:dyDescent="0.55000000000000004">
      <c r="A1002" s="117" t="e">
        <f>VLOOKUP(B1002,verwijzingen!$A$5:$B$152,2,FALSE)&amp;L1002</f>
        <v>#N/A</v>
      </c>
      <c r="B1002" s="119" t="str">
        <f t="shared" si="60"/>
        <v>lange baan;400;vrije slag;mannen;oud</v>
      </c>
      <c r="C1002" s="119" t="str">
        <f t="shared" si="61"/>
        <v>lange baan;400;vrije slag;mannen</v>
      </c>
      <c r="D1002" s="119" t="str">
        <f t="shared" si="62"/>
        <v>lange baan;400;vrije slag;mannen0,00379375</v>
      </c>
      <c r="E1002" s="119" t="str">
        <f t="shared" si="63"/>
        <v>lange baan;400;vrije slag;mannen;oud0,00379375</v>
      </c>
      <c r="F1002" s="36" t="s">
        <v>502</v>
      </c>
      <c r="G1002" s="57" t="s">
        <v>456</v>
      </c>
      <c r="H1002" s="57">
        <v>400</v>
      </c>
      <c r="I1002" s="36" t="s">
        <v>12</v>
      </c>
      <c r="J1002" s="57" t="s">
        <v>450</v>
      </c>
      <c r="K1002" s="57">
        <v>2004</v>
      </c>
      <c r="L1002" s="114" t="s">
        <v>251</v>
      </c>
      <c r="M1002" s="109">
        <v>3.7937500000000002E-3</v>
      </c>
      <c r="N1002" s="43" t="s">
        <v>35</v>
      </c>
      <c r="O1002" s="113">
        <v>44710</v>
      </c>
      <c r="P1002" s="43" t="s">
        <v>37</v>
      </c>
      <c r="Q1002" s="57" t="s">
        <v>53</v>
      </c>
    </row>
    <row r="1003" spans="1:18" hidden="1" x14ac:dyDescent="0.55000000000000004">
      <c r="A1003" s="117" t="str">
        <f>VLOOKUP(B1003,verwijzingen!$A$5:$B$152,2,FALSE)&amp;L1003</f>
        <v>lbhvr800&gt;= 18 jaar</v>
      </c>
      <c r="B1003" s="119" t="str">
        <f t="shared" si="60"/>
        <v>lange baan;800;vrije slag;mannen;record</v>
      </c>
      <c r="C1003" s="119" t="str">
        <f t="shared" si="61"/>
        <v>lange baan;800;vrije slag;mannen</v>
      </c>
      <c r="D1003" s="119" t="str">
        <f t="shared" si="62"/>
        <v>lange baan;800;vrije slag;mannen0,00770138888888889</v>
      </c>
      <c r="E1003" s="119" t="str">
        <f t="shared" si="63"/>
        <v>lange baan;800;vrije slag;mannen;record0,00770138888888889</v>
      </c>
      <c r="F1003" s="36" t="s">
        <v>502</v>
      </c>
      <c r="G1003" s="57" t="s">
        <v>456</v>
      </c>
      <c r="H1003" s="57">
        <v>800</v>
      </c>
      <c r="I1003" s="36" t="s">
        <v>12</v>
      </c>
      <c r="J1003" s="57" t="s">
        <v>450</v>
      </c>
      <c r="K1003" s="57">
        <v>2004</v>
      </c>
      <c r="L1003" s="114" t="s">
        <v>251</v>
      </c>
      <c r="M1003" s="109">
        <v>7.7013888888888887E-3</v>
      </c>
      <c r="N1003" s="43" t="s">
        <v>35</v>
      </c>
      <c r="O1003" s="113">
        <v>44710</v>
      </c>
      <c r="P1003" s="43" t="s">
        <v>37</v>
      </c>
      <c r="Q1003" s="57" t="s">
        <v>38</v>
      </c>
    </row>
    <row r="1004" spans="1:18" hidden="1" x14ac:dyDescent="0.55000000000000004">
      <c r="A1004" s="117" t="str">
        <f>VLOOKUP(B1004,verwijzingen!$A$5:$B$152,2,FALSE)&amp;L1004</f>
        <v>lbhvr1500&gt;= 18 jaar</v>
      </c>
      <c r="B1004" s="119" t="str">
        <f t="shared" si="60"/>
        <v>lange baan;1500;vrije slag;mannen;record</v>
      </c>
      <c r="C1004" s="119" t="str">
        <f t="shared" si="61"/>
        <v>lange baan;1500;vrije slag;mannen</v>
      </c>
      <c r="D1004" s="119" t="str">
        <f t="shared" si="62"/>
        <v>lange baan;1500;vrije slag;mannen0,0144475694444444</v>
      </c>
      <c r="E1004" s="119" t="str">
        <f t="shared" si="63"/>
        <v>lange baan;1500;vrije slag;mannen;record0,0144475694444444</v>
      </c>
      <c r="F1004" s="36" t="s">
        <v>502</v>
      </c>
      <c r="G1004" s="57" t="s">
        <v>456</v>
      </c>
      <c r="H1004" s="57">
        <v>1500</v>
      </c>
      <c r="I1004" s="36" t="s">
        <v>12</v>
      </c>
      <c r="J1004" s="57" t="s">
        <v>450</v>
      </c>
      <c r="K1004" s="57">
        <v>2004</v>
      </c>
      <c r="L1004" s="114" t="s">
        <v>251</v>
      </c>
      <c r="M1004" s="109">
        <v>1.4447569444444445E-2</v>
      </c>
      <c r="N1004" s="43" t="s">
        <v>35</v>
      </c>
      <c r="O1004" s="113">
        <v>44710</v>
      </c>
      <c r="P1004" s="43" t="s">
        <v>37</v>
      </c>
      <c r="Q1004" s="57" t="s">
        <v>38</v>
      </c>
    </row>
    <row r="1005" spans="1:18" x14ac:dyDescent="0.55000000000000004">
      <c r="A1005" s="117" t="str">
        <f>VLOOKUP(B1005,verwijzingen!$A$5:$B$152,2,FALSE)&amp;L1005</f>
        <v>kbdsc5017 jaar</v>
      </c>
      <c r="B1005" s="119" t="str">
        <f t="shared" si="60"/>
        <v>korte baan;50;schoolslag;vrouwen;record</v>
      </c>
      <c r="C1005" s="119" t="str">
        <f t="shared" si="61"/>
        <v>korte baan;50;schoolslag;vrouwen</v>
      </c>
      <c r="D1005" s="119" t="str">
        <f t="shared" si="62"/>
        <v>korte baan;50;schoolslag;vrouwen0,000428935185185185</v>
      </c>
      <c r="E1005" s="119" t="str">
        <f t="shared" si="63"/>
        <v>korte baan;50;schoolslag;vrouwen;record0,000428935185185185</v>
      </c>
      <c r="F1005" s="36" t="s">
        <v>502</v>
      </c>
      <c r="G1005" s="57" t="s">
        <v>57</v>
      </c>
      <c r="H1005" s="57">
        <v>50</v>
      </c>
      <c r="I1005" s="36" t="s">
        <v>14</v>
      </c>
      <c r="J1005" s="57" t="s">
        <v>451</v>
      </c>
      <c r="K1005" s="57">
        <v>2005</v>
      </c>
      <c r="L1005" s="114" t="s">
        <v>52</v>
      </c>
      <c r="M1005" s="109">
        <v>4.2893518518518519E-4</v>
      </c>
      <c r="N1005" s="43" t="s">
        <v>465</v>
      </c>
      <c r="O1005" s="113">
        <v>44718</v>
      </c>
      <c r="P1005" s="43" t="s">
        <v>528</v>
      </c>
      <c r="Q1005" s="57" t="s">
        <v>38</v>
      </c>
    </row>
    <row r="1006" spans="1:18" hidden="1" x14ac:dyDescent="0.55000000000000004">
      <c r="A1006" s="117" t="str">
        <f>VLOOKUP(B1006,verwijzingen!$A$5:$B$152,2,FALSE)&amp;L1006</f>
        <v>lbdsc20015 jaar</v>
      </c>
      <c r="B1006" s="119" t="str">
        <f t="shared" si="60"/>
        <v>lange baan;200;schoolslag;vrouwen;record</v>
      </c>
      <c r="C1006" s="119" t="str">
        <f t="shared" si="61"/>
        <v>lange baan;200;schoolslag;vrouwen</v>
      </c>
      <c r="D1006" s="119" t="str">
        <f t="shared" si="62"/>
        <v>lange baan;200;schoolslag;vrouwen0,002059375</v>
      </c>
      <c r="E1006" s="119" t="str">
        <f t="shared" si="63"/>
        <v>lange baan;200;schoolslag;vrouwen;record0,002059375</v>
      </c>
      <c r="F1006" s="36" t="s">
        <v>502</v>
      </c>
      <c r="G1006" s="57" t="s">
        <v>456</v>
      </c>
      <c r="H1006" s="57">
        <v>200</v>
      </c>
      <c r="I1006" s="36" t="s">
        <v>14</v>
      </c>
      <c r="J1006" s="57" t="s">
        <v>451</v>
      </c>
      <c r="K1006" s="57">
        <v>2007</v>
      </c>
      <c r="L1006" s="114" t="s">
        <v>50</v>
      </c>
      <c r="M1006" s="109">
        <v>2.059375E-3</v>
      </c>
      <c r="N1006" s="43" t="s">
        <v>464</v>
      </c>
      <c r="O1006" s="113">
        <v>44724</v>
      </c>
      <c r="P1006" s="43" t="s">
        <v>452</v>
      </c>
      <c r="Q1006" s="57" t="s">
        <v>38</v>
      </c>
    </row>
    <row r="1007" spans="1:18" hidden="1" x14ac:dyDescent="0.55000000000000004">
      <c r="A1007" s="117" t="str">
        <f>VLOOKUP(B1007,verwijzingen!$A$5:$B$152,2,FALSE)&amp;L1007</f>
        <v>lbdvr20015 jaar</v>
      </c>
      <c r="B1007" s="119" t="str">
        <f t="shared" si="60"/>
        <v>lange baan;200;vrije slag;vrouwen;record</v>
      </c>
      <c r="C1007" s="119" t="str">
        <f t="shared" si="61"/>
        <v>lange baan;200;vrije slag;vrouwen</v>
      </c>
      <c r="D1007" s="119" t="str">
        <f t="shared" si="62"/>
        <v>lange baan;200;vrije slag;vrouwen0,00163078703703704</v>
      </c>
      <c r="E1007" s="119" t="str">
        <f t="shared" si="63"/>
        <v>lange baan;200;vrije slag;vrouwen;record0,00163078703703704</v>
      </c>
      <c r="F1007" s="36" t="s">
        <v>502</v>
      </c>
      <c r="G1007" s="57" t="s">
        <v>456</v>
      </c>
      <c r="H1007" s="57">
        <v>200</v>
      </c>
      <c r="I1007" s="36" t="s">
        <v>12</v>
      </c>
      <c r="J1007" s="57" t="s">
        <v>451</v>
      </c>
      <c r="K1007" s="57">
        <v>2007</v>
      </c>
      <c r="L1007" s="114" t="s">
        <v>50</v>
      </c>
      <c r="M1007" s="109">
        <v>1.6307870370370367E-3</v>
      </c>
      <c r="N1007" s="43" t="s">
        <v>26</v>
      </c>
      <c r="O1007" s="113">
        <v>44724</v>
      </c>
      <c r="P1007" s="43" t="s">
        <v>452</v>
      </c>
      <c r="Q1007" s="57" t="s">
        <v>38</v>
      </c>
    </row>
    <row r="1008" spans="1:18" hidden="1" x14ac:dyDescent="0.55000000000000004">
      <c r="A1008" s="117" t="str">
        <f>VLOOKUP(B1008,verwijzingen!$A$5:$B$152,2,FALSE)&amp;L1008</f>
        <v>lbdru5015 jaar</v>
      </c>
      <c r="B1008" s="119" t="str">
        <f t="shared" si="60"/>
        <v>lange baan;50;rugslag;vrouwen;record</v>
      </c>
      <c r="C1008" s="119" t="str">
        <f t="shared" si="61"/>
        <v>lange baan;50;rugslag;vrouwen</v>
      </c>
      <c r="D1008" s="119" t="str">
        <f t="shared" si="62"/>
        <v>lange baan;50;rugslag;vrouwen0,000413541666666667</v>
      </c>
      <c r="E1008" s="119" t="str">
        <f t="shared" si="63"/>
        <v>lange baan;50;rugslag;vrouwen;record0,000413541666666667</v>
      </c>
      <c r="F1008" s="36" t="s">
        <v>502</v>
      </c>
      <c r="G1008" s="57" t="s">
        <v>456</v>
      </c>
      <c r="H1008" s="57">
        <v>50</v>
      </c>
      <c r="I1008" s="36" t="s">
        <v>13</v>
      </c>
      <c r="J1008" s="57" t="s">
        <v>451</v>
      </c>
      <c r="K1008" s="57">
        <v>2007</v>
      </c>
      <c r="L1008" s="114" t="s">
        <v>50</v>
      </c>
      <c r="M1008" s="109">
        <v>4.135416666666666E-4</v>
      </c>
      <c r="N1008" s="43" t="s">
        <v>26</v>
      </c>
      <c r="O1008" s="113">
        <v>44724</v>
      </c>
      <c r="P1008" s="43" t="s">
        <v>452</v>
      </c>
      <c r="Q1008" s="57" t="s">
        <v>38</v>
      </c>
    </row>
    <row r="1009" spans="1:18" hidden="1" x14ac:dyDescent="0.55000000000000004">
      <c r="A1009" s="117" t="str">
        <f>VLOOKUP(B1009,verwijzingen!$A$5:$B$152,2,FALSE)&amp;L1009</f>
        <v>lbdru10015 jaar</v>
      </c>
      <c r="B1009" s="119" t="str">
        <f t="shared" si="60"/>
        <v>lange baan;100;rugslag;vrouwen;record</v>
      </c>
      <c r="C1009" s="119" t="str">
        <f t="shared" si="61"/>
        <v>lange baan;100;rugslag;vrouwen</v>
      </c>
      <c r="D1009" s="119" t="str">
        <f t="shared" si="62"/>
        <v>lange baan;100;rugslag;vrouwen0,000836921296296296</v>
      </c>
      <c r="E1009" s="119" t="str">
        <f t="shared" si="63"/>
        <v>lange baan;100;rugslag;vrouwen;record0,000836921296296296</v>
      </c>
      <c r="F1009" s="36" t="s">
        <v>502</v>
      </c>
      <c r="G1009" s="57" t="s">
        <v>456</v>
      </c>
      <c r="H1009" s="57">
        <v>100</v>
      </c>
      <c r="I1009" s="36" t="s">
        <v>13</v>
      </c>
      <c r="J1009" s="57" t="s">
        <v>451</v>
      </c>
      <c r="K1009" s="57">
        <v>2007</v>
      </c>
      <c r="L1009" s="114" t="s">
        <v>50</v>
      </c>
      <c r="M1009" s="109">
        <v>8.3692129629629644E-4</v>
      </c>
      <c r="N1009" s="43" t="s">
        <v>26</v>
      </c>
      <c r="O1009" s="113">
        <v>44724</v>
      </c>
      <c r="P1009" s="43" t="s">
        <v>452</v>
      </c>
      <c r="Q1009" s="57" t="s">
        <v>38</v>
      </c>
    </row>
    <row r="1010" spans="1:18" hidden="1" x14ac:dyDescent="0.55000000000000004">
      <c r="A1010" s="117" t="str">
        <f>VLOOKUP(B1010,verwijzingen!$A$5:$B$152,2,FALSE)&amp;L1010</f>
        <v>lbdru20015 jaar</v>
      </c>
      <c r="B1010" s="119" t="str">
        <f t="shared" si="60"/>
        <v>lange baan;200;rugslag;vrouwen;record</v>
      </c>
      <c r="C1010" s="119" t="str">
        <f t="shared" si="61"/>
        <v>lange baan;200;rugslag;vrouwen</v>
      </c>
      <c r="D1010" s="119" t="str">
        <f t="shared" si="62"/>
        <v>lange baan;200;rugslag;vrouwen0,00179733796296296</v>
      </c>
      <c r="E1010" s="119" t="str">
        <f t="shared" si="63"/>
        <v>lange baan;200;rugslag;vrouwen;record0,00179733796296296</v>
      </c>
      <c r="F1010" s="36" t="s">
        <v>502</v>
      </c>
      <c r="G1010" s="57" t="s">
        <v>456</v>
      </c>
      <c r="H1010" s="57">
        <v>200</v>
      </c>
      <c r="I1010" s="36" t="s">
        <v>13</v>
      </c>
      <c r="J1010" s="57" t="s">
        <v>451</v>
      </c>
      <c r="K1010" s="57">
        <v>2007</v>
      </c>
      <c r="L1010" s="114" t="s">
        <v>50</v>
      </c>
      <c r="M1010" s="109">
        <v>1.797337962962963E-3</v>
      </c>
      <c r="N1010" s="43" t="s">
        <v>26</v>
      </c>
      <c r="O1010" s="113">
        <v>44724</v>
      </c>
      <c r="P1010" s="43" t="s">
        <v>452</v>
      </c>
      <c r="Q1010" s="57" t="s">
        <v>38</v>
      </c>
    </row>
    <row r="1011" spans="1:18" hidden="1" x14ac:dyDescent="0.55000000000000004">
      <c r="A1011" s="117" t="e">
        <f>VLOOKUP(B1011,verwijzingen!$A$5:$B$152,2,FALSE)&amp;L1011</f>
        <v>#N/A</v>
      </c>
      <c r="B1011" s="119" t="str">
        <f t="shared" si="60"/>
        <v>lange baan;100;vlinderslag;vrouwen;oud</v>
      </c>
      <c r="C1011" s="119" t="str">
        <f t="shared" si="61"/>
        <v>lange baan;100;vlinderslag;vrouwen</v>
      </c>
      <c r="D1011" s="119" t="str">
        <f t="shared" si="62"/>
        <v>lange baan;100;vlinderslag;vrouwen0,000808449074074074</v>
      </c>
      <c r="E1011" s="119" t="str">
        <f t="shared" si="63"/>
        <v>lange baan;100;vlinderslag;vrouwen;oud0,000808449074074074</v>
      </c>
      <c r="F1011" s="36" t="s">
        <v>502</v>
      </c>
      <c r="G1011" s="57" t="s">
        <v>456</v>
      </c>
      <c r="H1011" s="57">
        <v>100</v>
      </c>
      <c r="I1011" s="36" t="s">
        <v>15</v>
      </c>
      <c r="J1011" s="57" t="s">
        <v>451</v>
      </c>
      <c r="K1011" s="57">
        <v>2007</v>
      </c>
      <c r="L1011" s="114" t="s">
        <v>50</v>
      </c>
      <c r="M1011" s="109">
        <v>8.0844907407407395E-4</v>
      </c>
      <c r="N1011" s="43" t="s">
        <v>26</v>
      </c>
      <c r="O1011" s="113">
        <v>44724</v>
      </c>
      <c r="P1011" s="43" t="s">
        <v>452</v>
      </c>
      <c r="Q1011" s="57" t="s">
        <v>53</v>
      </c>
      <c r="R1011" s="36">
        <v>66</v>
      </c>
    </row>
    <row r="1012" spans="1:18" hidden="1" x14ac:dyDescent="0.55000000000000004">
      <c r="A1012" s="117" t="str">
        <f>VLOOKUP(B1012,verwijzingen!$A$5:$B$152,2,FALSE)&amp;L1012</f>
        <v>lbdvl10015 jaar</v>
      </c>
      <c r="B1012" s="119" t="str">
        <f t="shared" si="60"/>
        <v>lange baan;100;vlinderslag;vrouwen;record</v>
      </c>
      <c r="C1012" s="119" t="str">
        <f t="shared" si="61"/>
        <v>lange baan;100;vlinderslag;vrouwen</v>
      </c>
      <c r="D1012" s="119" t="str">
        <f t="shared" si="62"/>
        <v>lange baan;100;vlinderslag;vrouwen0,000795717592592593</v>
      </c>
      <c r="E1012" s="119" t="str">
        <f t="shared" si="63"/>
        <v>lange baan;100;vlinderslag;vrouwen;record0,000795717592592593</v>
      </c>
      <c r="F1012" s="36" t="s">
        <v>502</v>
      </c>
      <c r="G1012" s="57" t="s">
        <v>456</v>
      </c>
      <c r="H1012" s="57">
        <v>100</v>
      </c>
      <c r="I1012" s="36" t="s">
        <v>15</v>
      </c>
      <c r="J1012" s="57" t="s">
        <v>451</v>
      </c>
      <c r="K1012" s="57">
        <v>2007</v>
      </c>
      <c r="L1012" s="114" t="s">
        <v>50</v>
      </c>
      <c r="M1012" s="109">
        <v>7.9571759259259255E-4</v>
      </c>
      <c r="N1012" s="43" t="s">
        <v>26</v>
      </c>
      <c r="O1012" s="113">
        <v>44724</v>
      </c>
      <c r="P1012" s="43" t="s">
        <v>452</v>
      </c>
      <c r="Q1012" s="57" t="s">
        <v>38</v>
      </c>
    </row>
    <row r="1013" spans="1:18" hidden="1" x14ac:dyDescent="0.55000000000000004">
      <c r="A1013" s="117" t="str">
        <f>VLOOKUP(B1013,verwijzingen!$A$5:$B$152,2,FALSE)&amp;L1013</f>
        <v>lbdvl20015 jaar</v>
      </c>
      <c r="B1013" s="119" t="str">
        <f t="shared" si="60"/>
        <v>lange baan;200;vlinderslag;vrouwen;record</v>
      </c>
      <c r="C1013" s="119" t="str">
        <f t="shared" si="61"/>
        <v>lange baan;200;vlinderslag;vrouwen</v>
      </c>
      <c r="D1013" s="119" t="str">
        <f t="shared" si="62"/>
        <v>lange baan;200;vlinderslag;vrouwen0,00179502314814815</v>
      </c>
      <c r="E1013" s="119" t="str">
        <f t="shared" si="63"/>
        <v>lange baan;200;vlinderslag;vrouwen;record0,00179502314814815</v>
      </c>
      <c r="F1013" s="36" t="s">
        <v>502</v>
      </c>
      <c r="G1013" s="57" t="s">
        <v>456</v>
      </c>
      <c r="H1013" s="57">
        <v>200</v>
      </c>
      <c r="I1013" s="36" t="s">
        <v>15</v>
      </c>
      <c r="J1013" s="57" t="s">
        <v>451</v>
      </c>
      <c r="K1013" s="57">
        <v>2007</v>
      </c>
      <c r="L1013" s="114" t="s">
        <v>50</v>
      </c>
      <c r="M1013" s="109">
        <v>1.7950231481481482E-3</v>
      </c>
      <c r="N1013" s="43" t="s">
        <v>26</v>
      </c>
      <c r="O1013" s="113">
        <v>44724</v>
      </c>
      <c r="P1013" s="43" t="s">
        <v>452</v>
      </c>
      <c r="Q1013" s="57" t="s">
        <v>38</v>
      </c>
    </row>
    <row r="1014" spans="1:18" hidden="1" x14ac:dyDescent="0.55000000000000004">
      <c r="A1014" s="117" t="str">
        <f>VLOOKUP(B1014,verwijzingen!$A$5:$B$152,2,FALSE)&amp;L1014</f>
        <v>lbdwi40015 jaar</v>
      </c>
      <c r="B1014" s="119" t="str">
        <f t="shared" si="60"/>
        <v>lange baan;400;wisselslag;vrouwen;record</v>
      </c>
      <c r="C1014" s="119" t="str">
        <f t="shared" si="61"/>
        <v>lange baan;400;wisselslag;vrouwen</v>
      </c>
      <c r="D1014" s="119" t="str">
        <f t="shared" si="62"/>
        <v>lange baan;400;wisselslag;vrouwen0,00388993055555556</v>
      </c>
      <c r="E1014" s="119" t="str">
        <f t="shared" si="63"/>
        <v>lange baan;400;wisselslag;vrouwen;record0,00388993055555556</v>
      </c>
      <c r="F1014" s="36" t="s">
        <v>502</v>
      </c>
      <c r="G1014" s="57" t="s">
        <v>456</v>
      </c>
      <c r="H1014" s="57">
        <v>400</v>
      </c>
      <c r="I1014" s="36" t="s">
        <v>17</v>
      </c>
      <c r="J1014" s="57" t="s">
        <v>451</v>
      </c>
      <c r="K1014" s="57">
        <v>2007</v>
      </c>
      <c r="L1014" s="114" t="s">
        <v>50</v>
      </c>
      <c r="M1014" s="109">
        <v>3.8899305555555558E-3</v>
      </c>
      <c r="N1014" s="43" t="s">
        <v>26</v>
      </c>
      <c r="O1014" s="113">
        <v>44724</v>
      </c>
      <c r="P1014" s="43" t="s">
        <v>452</v>
      </c>
      <c r="Q1014" s="57" t="s">
        <v>38</v>
      </c>
    </row>
    <row r="1015" spans="1:18" hidden="1" x14ac:dyDescent="0.55000000000000004">
      <c r="A1015" s="117" t="str">
        <f>VLOOKUP(B1015,verwijzingen!$A$5:$B$152,2,FALSE)&amp;L1015</f>
        <v>lbdvr40015 jaar</v>
      </c>
      <c r="B1015" s="119" t="str">
        <f t="shared" si="60"/>
        <v>lange baan;400;vrije slag;vrouwen;record</v>
      </c>
      <c r="C1015" s="119" t="str">
        <f t="shared" si="61"/>
        <v>lange baan;400;vrije slag;vrouwen</v>
      </c>
      <c r="D1015" s="119" t="str">
        <f t="shared" si="62"/>
        <v>lange baan;400;vrije slag;vrouwen0,00349872685185185</v>
      </c>
      <c r="E1015" s="119" t="str">
        <f t="shared" si="63"/>
        <v>lange baan;400;vrije slag;vrouwen;record0,00349872685185185</v>
      </c>
      <c r="F1015" s="36" t="s">
        <v>502</v>
      </c>
      <c r="G1015" s="57" t="s">
        <v>456</v>
      </c>
      <c r="H1015" s="57">
        <v>400</v>
      </c>
      <c r="I1015" s="36" t="s">
        <v>12</v>
      </c>
      <c r="J1015" s="57" t="s">
        <v>451</v>
      </c>
      <c r="K1015" s="57">
        <v>2007</v>
      </c>
      <c r="L1015" s="114" t="s">
        <v>50</v>
      </c>
      <c r="M1015" s="109">
        <v>3.4987268518518518E-3</v>
      </c>
      <c r="N1015" s="43" t="s">
        <v>26</v>
      </c>
      <c r="O1015" s="113">
        <v>44731</v>
      </c>
      <c r="P1015" s="43" t="s">
        <v>447</v>
      </c>
      <c r="Q1015" s="57" t="s">
        <v>38</v>
      </c>
    </row>
    <row r="1016" spans="1:18" hidden="1" x14ac:dyDescent="0.55000000000000004">
      <c r="A1016" s="117" t="str">
        <f>VLOOKUP(B1016,verwijzingen!$A$5:$B$152,2,FALSE)&amp;L1016</f>
        <v>lbdvr80015 jaar</v>
      </c>
      <c r="B1016" s="119" t="str">
        <f t="shared" si="60"/>
        <v>lange baan;800;vrije slag;vrouwen;record</v>
      </c>
      <c r="C1016" s="119" t="str">
        <f t="shared" si="61"/>
        <v>lange baan;800;vrije slag;vrouwen</v>
      </c>
      <c r="D1016" s="119" t="str">
        <f t="shared" si="62"/>
        <v>lange baan;800;vrije slag;vrouwen0,00705590277777778</v>
      </c>
      <c r="E1016" s="119" t="str">
        <f t="shared" si="63"/>
        <v>lange baan;800;vrije slag;vrouwen;record0,00705590277777778</v>
      </c>
      <c r="F1016" s="36" t="s">
        <v>502</v>
      </c>
      <c r="G1016" s="57" t="s">
        <v>456</v>
      </c>
      <c r="H1016" s="57">
        <v>800</v>
      </c>
      <c r="I1016" s="36" t="s">
        <v>12</v>
      </c>
      <c r="J1016" s="57" t="s">
        <v>451</v>
      </c>
      <c r="K1016" s="57">
        <v>2007</v>
      </c>
      <c r="L1016" s="114" t="s">
        <v>50</v>
      </c>
      <c r="M1016" s="109">
        <v>7.0559027777777781E-3</v>
      </c>
      <c r="N1016" s="43" t="s">
        <v>26</v>
      </c>
      <c r="O1016" s="113">
        <v>44731</v>
      </c>
      <c r="P1016" s="43" t="s">
        <v>447</v>
      </c>
      <c r="Q1016" s="57" t="s">
        <v>38</v>
      </c>
    </row>
    <row r="1017" spans="1:18" hidden="1" x14ac:dyDescent="0.55000000000000004">
      <c r="A1017" s="117" t="e">
        <f>VLOOKUP(B1017,verwijzingen!$A$5:$B$152,2,FALSE)&amp;L1017</f>
        <v>#N/A</v>
      </c>
      <c r="B1017" s="119" t="str">
        <f t="shared" si="60"/>
        <v>korte baan;50;vrije slag;vrouwen;oud</v>
      </c>
      <c r="C1017" s="119" t="str">
        <f t="shared" si="61"/>
        <v>korte baan;50;vrije slag;vrouwen</v>
      </c>
      <c r="D1017" s="119" t="str">
        <f t="shared" si="62"/>
        <v>korte baan;50;vrije slag;vrouwen0,000459490740740741</v>
      </c>
      <c r="E1017" s="119" t="str">
        <f t="shared" si="63"/>
        <v>korte baan;50;vrije slag;vrouwen;oud0,000459490740740741</v>
      </c>
      <c r="F1017" s="36" t="s">
        <v>502</v>
      </c>
      <c r="G1017" s="57" t="s">
        <v>57</v>
      </c>
      <c r="H1017" s="57">
        <v>50</v>
      </c>
      <c r="I1017" s="36" t="s">
        <v>12</v>
      </c>
      <c r="J1017" s="57" t="s">
        <v>451</v>
      </c>
      <c r="K1017" s="57">
        <v>2011</v>
      </c>
      <c r="L1017" s="114" t="s">
        <v>46</v>
      </c>
      <c r="M1017" s="109">
        <v>4.5949074074074078E-4</v>
      </c>
      <c r="N1017" s="43" t="s">
        <v>468</v>
      </c>
      <c r="O1017" s="113">
        <v>44731</v>
      </c>
      <c r="P1017" s="43" t="s">
        <v>448</v>
      </c>
      <c r="Q1017" s="57" t="s">
        <v>53</v>
      </c>
    </row>
    <row r="1018" spans="1:18" hidden="1" x14ac:dyDescent="0.55000000000000004">
      <c r="A1018" s="117" t="e">
        <f>VLOOKUP(B1018,verwijzingen!$A$5:$B$152,2,FALSE)&amp;L1018</f>
        <v>#N/A</v>
      </c>
      <c r="B1018" s="119" t="str">
        <f t="shared" si="60"/>
        <v>korte baan;100;vrije slag;vrouwen;oud</v>
      </c>
      <c r="C1018" s="119" t="str">
        <f t="shared" si="61"/>
        <v>korte baan;100;vrije slag;vrouwen</v>
      </c>
      <c r="D1018" s="119" t="str">
        <f t="shared" si="62"/>
        <v>korte baan;100;vrije slag;vrouwen0,000958796296296296</v>
      </c>
      <c r="E1018" s="119" t="str">
        <f t="shared" si="63"/>
        <v>korte baan;100;vrije slag;vrouwen;oud0,000958796296296296</v>
      </c>
      <c r="F1018" s="36" t="s">
        <v>502</v>
      </c>
      <c r="G1018" s="57" t="s">
        <v>57</v>
      </c>
      <c r="H1018" s="57">
        <v>100</v>
      </c>
      <c r="I1018" s="36" t="s">
        <v>12</v>
      </c>
      <c r="J1018" s="57" t="s">
        <v>451</v>
      </c>
      <c r="K1018" s="57">
        <v>2011</v>
      </c>
      <c r="L1018" s="114" t="s">
        <v>46</v>
      </c>
      <c r="M1018" s="109">
        <v>9.5879629629629624E-4</v>
      </c>
      <c r="N1018" s="43" t="s">
        <v>468</v>
      </c>
      <c r="O1018" s="113">
        <v>44731</v>
      </c>
      <c r="P1018" s="43" t="s">
        <v>448</v>
      </c>
      <c r="Q1018" s="57" t="s">
        <v>53</v>
      </c>
    </row>
    <row r="1019" spans="1:18" hidden="1" x14ac:dyDescent="0.55000000000000004">
      <c r="A1019" s="117" t="e">
        <f>VLOOKUP(B1019,verwijzingen!$A$5:$B$152,2,FALSE)&amp;L1019</f>
        <v>#N/A</v>
      </c>
      <c r="B1019" s="119" t="str">
        <f t="shared" si="60"/>
        <v>korte baan;200;vrije slag;vrouwen;oud</v>
      </c>
      <c r="C1019" s="119" t="str">
        <f t="shared" si="61"/>
        <v>korte baan;200;vrije slag;vrouwen</v>
      </c>
      <c r="D1019" s="119" t="str">
        <f t="shared" si="62"/>
        <v>korte baan;200;vrije slag;vrouwen0,00218460648148148</v>
      </c>
      <c r="E1019" s="119" t="str">
        <f t="shared" si="63"/>
        <v>korte baan;200;vrije slag;vrouwen;oud0,00218460648148148</v>
      </c>
      <c r="F1019" s="36" t="s">
        <v>502</v>
      </c>
      <c r="G1019" s="57" t="s">
        <v>57</v>
      </c>
      <c r="H1019" s="57">
        <v>200</v>
      </c>
      <c r="I1019" s="36" t="s">
        <v>12</v>
      </c>
      <c r="J1019" s="57" t="s">
        <v>451</v>
      </c>
      <c r="K1019" s="57">
        <v>2011</v>
      </c>
      <c r="L1019" s="114" t="s">
        <v>46</v>
      </c>
      <c r="M1019" s="109">
        <v>2.1846064814814814E-3</v>
      </c>
      <c r="N1019" s="43" t="s">
        <v>468</v>
      </c>
      <c r="O1019" s="113">
        <v>44731</v>
      </c>
      <c r="P1019" s="43" t="s">
        <v>448</v>
      </c>
      <c r="Q1019" s="57" t="s">
        <v>53</v>
      </c>
    </row>
    <row r="1020" spans="1:18" x14ac:dyDescent="0.55000000000000004">
      <c r="A1020" s="117" t="str">
        <f>VLOOKUP(B1020,verwijzingen!$A$5:$B$152,2,FALSE)&amp;L1020</f>
        <v>kbdru10011 jaar</v>
      </c>
      <c r="B1020" s="119" t="str">
        <f t="shared" si="60"/>
        <v>korte baan;100;rugslag;vrouwen;record</v>
      </c>
      <c r="C1020" s="119" t="str">
        <f t="shared" si="61"/>
        <v>korte baan;100;rugslag;vrouwen</v>
      </c>
      <c r="D1020" s="119" t="str">
        <f t="shared" si="62"/>
        <v>korte baan;100;rugslag;vrouwen0,00104039351851852</v>
      </c>
      <c r="E1020" s="119" t="str">
        <f t="shared" si="63"/>
        <v>korte baan;100;rugslag;vrouwen;record0,00104039351851852</v>
      </c>
      <c r="F1020" s="36" t="s">
        <v>502</v>
      </c>
      <c r="G1020" s="57" t="s">
        <v>57</v>
      </c>
      <c r="H1020" s="57">
        <v>100</v>
      </c>
      <c r="I1020" s="36" t="s">
        <v>13</v>
      </c>
      <c r="J1020" s="57" t="s">
        <v>451</v>
      </c>
      <c r="K1020" s="57">
        <v>2011</v>
      </c>
      <c r="L1020" s="114" t="s">
        <v>46</v>
      </c>
      <c r="M1020" s="109">
        <v>1.0403935185185184E-3</v>
      </c>
      <c r="N1020" s="43" t="s">
        <v>468</v>
      </c>
      <c r="O1020" s="113">
        <v>44731</v>
      </c>
      <c r="P1020" s="43" t="s">
        <v>448</v>
      </c>
      <c r="Q1020" s="57" t="s">
        <v>38</v>
      </c>
    </row>
    <row r="1021" spans="1:18" hidden="1" x14ac:dyDescent="0.55000000000000004">
      <c r="A1021" s="117" t="e">
        <f>VLOOKUP(B1021,verwijzingen!$A$5:$B$152,2,FALSE)&amp;L1021</f>
        <v>#N/A</v>
      </c>
      <c r="B1021" s="119" t="str">
        <f t="shared" si="60"/>
        <v>korte baan;100;schoolslag;vrouwen;oud</v>
      </c>
      <c r="C1021" s="119" t="str">
        <f t="shared" si="61"/>
        <v>korte baan;100;schoolslag;vrouwen</v>
      </c>
      <c r="D1021" s="119" t="str">
        <f t="shared" si="62"/>
        <v>korte baan;100;schoolslag;vrouwen0,00119814814814815</v>
      </c>
      <c r="E1021" s="119" t="str">
        <f t="shared" si="63"/>
        <v>korte baan;100;schoolslag;vrouwen;oud0,00119814814814815</v>
      </c>
      <c r="F1021" s="36" t="s">
        <v>502</v>
      </c>
      <c r="G1021" s="57" t="s">
        <v>57</v>
      </c>
      <c r="H1021" s="57">
        <v>100</v>
      </c>
      <c r="I1021" s="36" t="s">
        <v>14</v>
      </c>
      <c r="J1021" s="57" t="s">
        <v>451</v>
      </c>
      <c r="K1021" s="57">
        <v>2011</v>
      </c>
      <c r="L1021" s="114" t="s">
        <v>46</v>
      </c>
      <c r="M1021" s="109">
        <v>1.1981481481481481E-3</v>
      </c>
      <c r="N1021" s="43" t="s">
        <v>468</v>
      </c>
      <c r="O1021" s="113">
        <v>44731</v>
      </c>
      <c r="P1021" s="43" t="s">
        <v>448</v>
      </c>
      <c r="Q1021" s="57" t="s">
        <v>53</v>
      </c>
    </row>
    <row r="1022" spans="1:18" hidden="1" x14ac:dyDescent="0.55000000000000004">
      <c r="A1022" s="117" t="e">
        <f>VLOOKUP(B1022,verwijzingen!$A$5:$B$152,2,FALSE)&amp;L1022</f>
        <v>#N/A</v>
      </c>
      <c r="B1022" s="119" t="str">
        <f t="shared" si="60"/>
        <v>korte baan;50;vlinderslag;vrouwen;oud</v>
      </c>
      <c r="C1022" s="119" t="str">
        <f t="shared" si="61"/>
        <v>korte baan;50;vlinderslag;vrouwen</v>
      </c>
      <c r="D1022" s="119" t="str">
        <f t="shared" si="62"/>
        <v>korte baan;50;vlinderslag;vrouwen0,000536111111111111</v>
      </c>
      <c r="E1022" s="119" t="str">
        <f t="shared" si="63"/>
        <v>korte baan;50;vlinderslag;vrouwen;oud0,000536111111111111</v>
      </c>
      <c r="F1022" s="36" t="s">
        <v>502</v>
      </c>
      <c r="G1022" s="57" t="s">
        <v>57</v>
      </c>
      <c r="H1022" s="57">
        <v>50</v>
      </c>
      <c r="I1022" s="36" t="s">
        <v>15</v>
      </c>
      <c r="J1022" s="57" t="s">
        <v>451</v>
      </c>
      <c r="K1022" s="57">
        <v>2011</v>
      </c>
      <c r="L1022" s="114" t="s">
        <v>46</v>
      </c>
      <c r="M1022" s="109">
        <v>5.3611111111111112E-4</v>
      </c>
      <c r="N1022" s="43" t="s">
        <v>468</v>
      </c>
      <c r="O1022" s="113">
        <v>44731</v>
      </c>
      <c r="P1022" s="43" t="s">
        <v>448</v>
      </c>
      <c r="Q1022" s="57" t="s">
        <v>53</v>
      </c>
    </row>
    <row r="1023" spans="1:18" hidden="1" x14ac:dyDescent="0.55000000000000004">
      <c r="A1023" s="117" t="e">
        <f>VLOOKUP(B1023,verwijzingen!$A$5:$B$152,2,FALSE)&amp;L1023</f>
        <v>#N/A</v>
      </c>
      <c r="B1023" s="119" t="str">
        <f t="shared" si="60"/>
        <v>korte baan;100;vlinderslag;vrouwen;oud</v>
      </c>
      <c r="C1023" s="119" t="str">
        <f t="shared" si="61"/>
        <v>korte baan;100;vlinderslag;vrouwen</v>
      </c>
      <c r="D1023" s="119" t="str">
        <f t="shared" si="62"/>
        <v>korte baan;100;vlinderslag;vrouwen0,00126782407407407</v>
      </c>
      <c r="E1023" s="119" t="str">
        <f t="shared" si="63"/>
        <v>korte baan;100;vlinderslag;vrouwen;oud0,00126782407407407</v>
      </c>
      <c r="F1023" s="36" t="s">
        <v>502</v>
      </c>
      <c r="G1023" s="57" t="s">
        <v>57</v>
      </c>
      <c r="H1023" s="57">
        <v>100</v>
      </c>
      <c r="I1023" s="36" t="s">
        <v>15</v>
      </c>
      <c r="J1023" s="57" t="s">
        <v>451</v>
      </c>
      <c r="K1023" s="57">
        <v>2011</v>
      </c>
      <c r="L1023" s="114" t="s">
        <v>46</v>
      </c>
      <c r="M1023" s="109">
        <v>1.2678240740740742E-3</v>
      </c>
      <c r="N1023" s="43" t="s">
        <v>468</v>
      </c>
      <c r="O1023" s="113">
        <v>44731</v>
      </c>
      <c r="P1023" s="43" t="s">
        <v>448</v>
      </c>
      <c r="Q1023" s="57" t="s">
        <v>53</v>
      </c>
    </row>
    <row r="1024" spans="1:18" hidden="1" x14ac:dyDescent="0.55000000000000004">
      <c r="A1024" s="117" t="e">
        <f>VLOOKUP(B1024,verwijzingen!$A$5:$B$152,2,FALSE)&amp;L1024</f>
        <v>#N/A</v>
      </c>
      <c r="B1024" s="119" t="str">
        <f t="shared" si="60"/>
        <v>korte baan;200;wisselslag;vrouwen;oud</v>
      </c>
      <c r="C1024" s="119" t="str">
        <f t="shared" si="61"/>
        <v>korte baan;200;wisselslag;vrouwen</v>
      </c>
      <c r="D1024" s="119" t="str">
        <f t="shared" si="62"/>
        <v>korte baan;200;wisselslag;vrouwen0,00235520833333333</v>
      </c>
      <c r="E1024" s="119" t="str">
        <f t="shared" si="63"/>
        <v>korte baan;200;wisselslag;vrouwen;oud0,00235520833333333</v>
      </c>
      <c r="F1024" s="36" t="s">
        <v>502</v>
      </c>
      <c r="G1024" s="57" t="s">
        <v>57</v>
      </c>
      <c r="H1024" s="57">
        <v>200</v>
      </c>
      <c r="I1024" s="36" t="s">
        <v>17</v>
      </c>
      <c r="J1024" s="57" t="s">
        <v>451</v>
      </c>
      <c r="K1024" s="57">
        <v>2011</v>
      </c>
      <c r="L1024" s="114" t="s">
        <v>46</v>
      </c>
      <c r="M1024" s="109">
        <v>2.3552083333333333E-3</v>
      </c>
      <c r="N1024" s="43" t="s">
        <v>468</v>
      </c>
      <c r="O1024" s="113">
        <v>44731</v>
      </c>
      <c r="P1024" s="43" t="s">
        <v>448</v>
      </c>
      <c r="Q1024" s="57" t="s">
        <v>53</v>
      </c>
    </row>
    <row r="1025" spans="1:17" hidden="1" x14ac:dyDescent="0.55000000000000004">
      <c r="A1025" s="117" t="e">
        <f>VLOOKUP(B1025,verwijzingen!$A$5:$B$152,2,FALSE)&amp;L1025</f>
        <v>#N/A</v>
      </c>
      <c r="B1025" s="119" t="str">
        <f t="shared" si="60"/>
        <v>korte baan;50;vrije slag;vrouwen;oud</v>
      </c>
      <c r="C1025" s="119" t="str">
        <f t="shared" si="61"/>
        <v>korte baan;50;vrije slag;vrouwen</v>
      </c>
      <c r="D1025" s="119" t="str">
        <f t="shared" ref="D1025:D1133" si="64">CONCATENATE(C1025,M1025)</f>
        <v>korte baan;50;vrije slag;vrouwen0,000490856481481481</v>
      </c>
      <c r="E1025" s="119" t="str">
        <f t="shared" ref="E1025:E1133" si="65">+B1025&amp;M1025</f>
        <v>korte baan;50;vrije slag;vrouwen;oud0,000490856481481481</v>
      </c>
      <c r="F1025" s="36" t="s">
        <v>502</v>
      </c>
      <c r="G1025" s="57" t="s">
        <v>57</v>
      </c>
      <c r="H1025" s="57">
        <v>50</v>
      </c>
      <c r="I1025" s="36" t="s">
        <v>12</v>
      </c>
      <c r="J1025" s="57" t="s">
        <v>451</v>
      </c>
      <c r="K1025" s="57">
        <v>2013</v>
      </c>
      <c r="L1025" s="114" t="s">
        <v>44</v>
      </c>
      <c r="M1025" s="109">
        <v>4.9085648148148144E-4</v>
      </c>
      <c r="N1025" s="43" t="s">
        <v>503</v>
      </c>
      <c r="O1025" s="113">
        <v>44731</v>
      </c>
      <c r="P1025" s="43" t="s">
        <v>448</v>
      </c>
      <c r="Q1025" s="57" t="s">
        <v>53</v>
      </c>
    </row>
    <row r="1026" spans="1:17" hidden="1" x14ac:dyDescent="0.55000000000000004">
      <c r="A1026" s="117" t="e">
        <f>VLOOKUP(B1026,verwijzingen!$A$5:$B$152,2,FALSE)&amp;L1026</f>
        <v>#N/A</v>
      </c>
      <c r="B1026" s="119" t="str">
        <f t="shared" si="60"/>
        <v>korte baan;50;vrije slag;vrouwen;oud</v>
      </c>
      <c r="C1026" s="119" t="str">
        <f t="shared" si="61"/>
        <v>korte baan;50;vrije slag;vrouwen</v>
      </c>
      <c r="D1026" s="119" t="str">
        <f t="shared" si="64"/>
        <v>korte baan;50;vrije slag;vrouwen0,000466087962962963</v>
      </c>
      <c r="E1026" s="119" t="str">
        <f t="shared" si="65"/>
        <v>korte baan;50;vrije slag;vrouwen;oud0,000466087962962963</v>
      </c>
      <c r="F1026" s="36" t="s">
        <v>502</v>
      </c>
      <c r="G1026" s="57" t="s">
        <v>57</v>
      </c>
      <c r="H1026" s="57">
        <v>50</v>
      </c>
      <c r="I1026" s="36" t="s">
        <v>12</v>
      </c>
      <c r="J1026" s="57" t="s">
        <v>451</v>
      </c>
      <c r="K1026" s="57">
        <v>2013</v>
      </c>
      <c r="L1026" s="114" t="s">
        <v>44</v>
      </c>
      <c r="M1026" s="109">
        <v>4.6608796296296302E-4</v>
      </c>
      <c r="N1026" s="43" t="s">
        <v>503</v>
      </c>
      <c r="O1026" s="113">
        <v>44731</v>
      </c>
      <c r="P1026" s="43" t="s">
        <v>448</v>
      </c>
      <c r="Q1026" s="57" t="s">
        <v>53</v>
      </c>
    </row>
    <row r="1027" spans="1:17" x14ac:dyDescent="0.55000000000000004">
      <c r="A1027" s="117" t="str">
        <f>VLOOKUP(B1027,verwijzingen!$A$5:$B$152,2,FALSE)&amp;L1027</f>
        <v>kbdvr1009 jaar</v>
      </c>
      <c r="B1027" s="119" t="str">
        <f t="shared" si="60"/>
        <v>korte baan;100;vrije slag;vrouwen;record</v>
      </c>
      <c r="C1027" s="119" t="str">
        <f t="shared" si="61"/>
        <v>korte baan;100;vrije slag;vrouwen</v>
      </c>
      <c r="D1027" s="119" t="str">
        <f t="shared" si="64"/>
        <v>korte baan;100;vrije slag;vrouwen0,00105601851851852</v>
      </c>
      <c r="E1027" s="119" t="str">
        <f t="shared" si="65"/>
        <v>korte baan;100;vrije slag;vrouwen;record0,00105601851851852</v>
      </c>
      <c r="F1027" s="36" t="s">
        <v>502</v>
      </c>
      <c r="G1027" s="57" t="s">
        <v>57</v>
      </c>
      <c r="H1027" s="57">
        <v>100</v>
      </c>
      <c r="I1027" s="36" t="s">
        <v>12</v>
      </c>
      <c r="J1027" s="57" t="s">
        <v>451</v>
      </c>
      <c r="K1027" s="57">
        <v>2013</v>
      </c>
      <c r="L1027" s="114" t="s">
        <v>44</v>
      </c>
      <c r="M1027" s="109">
        <v>1.0560185185185184E-3</v>
      </c>
      <c r="N1027" s="43" t="s">
        <v>503</v>
      </c>
      <c r="O1027" s="113">
        <v>44731</v>
      </c>
      <c r="P1027" s="43" t="s">
        <v>448</v>
      </c>
      <c r="Q1027" s="57" t="s">
        <v>38</v>
      </c>
    </row>
    <row r="1028" spans="1:17" hidden="1" x14ac:dyDescent="0.55000000000000004">
      <c r="A1028" s="117" t="e">
        <f>VLOOKUP(B1028,verwijzingen!$A$5:$B$152,2,FALSE)&amp;L1028</f>
        <v>#N/A</v>
      </c>
      <c r="B1028" s="119" t="str">
        <f t="shared" si="60"/>
        <v>korte baan;50;vlinderslag;vrouwen;oud</v>
      </c>
      <c r="C1028" s="119" t="str">
        <f t="shared" si="61"/>
        <v>korte baan;50;vlinderslag;vrouwen</v>
      </c>
      <c r="D1028" s="119" t="str">
        <f t="shared" si="64"/>
        <v>korte baan;50;vlinderslag;vrouwen0,000638310185185185</v>
      </c>
      <c r="E1028" s="119" t="str">
        <f t="shared" si="65"/>
        <v>korte baan;50;vlinderslag;vrouwen;oud0,000638310185185185</v>
      </c>
      <c r="F1028" s="36" t="s">
        <v>502</v>
      </c>
      <c r="G1028" s="57" t="s">
        <v>57</v>
      </c>
      <c r="H1028" s="57">
        <v>50</v>
      </c>
      <c r="I1028" s="36" t="s">
        <v>15</v>
      </c>
      <c r="J1028" s="57" t="s">
        <v>451</v>
      </c>
      <c r="K1028" s="57">
        <v>2013</v>
      </c>
      <c r="L1028" s="114" t="s">
        <v>44</v>
      </c>
      <c r="M1028" s="109">
        <v>6.3831018518518523E-4</v>
      </c>
      <c r="N1028" s="43" t="s">
        <v>503</v>
      </c>
      <c r="O1028" s="113">
        <v>44731</v>
      </c>
      <c r="P1028" s="43" t="s">
        <v>448</v>
      </c>
      <c r="Q1028" s="57" t="s">
        <v>53</v>
      </c>
    </row>
    <row r="1029" spans="1:17" x14ac:dyDescent="0.55000000000000004">
      <c r="A1029" s="117" t="str">
        <f>VLOOKUP(B1029,verwijzingen!$A$5:$B$152,2,FALSE)&amp;L1029</f>
        <v>kbdvl5011 jaar</v>
      </c>
      <c r="B1029" s="119" t="str">
        <f t="shared" si="60"/>
        <v>korte baan;50;vlinderslag;vrouwen;record</v>
      </c>
      <c r="C1029" s="119" t="str">
        <f t="shared" si="61"/>
        <v>korte baan;50;vlinderslag;vrouwen</v>
      </c>
      <c r="D1029" s="119" t="str">
        <f t="shared" ref="D1029" si="66">CONCATENATE(C1029,M1029)</f>
        <v>korte baan;50;vlinderslag;vrouwen0,000446296296296296</v>
      </c>
      <c r="E1029" s="119" t="str">
        <f t="shared" ref="E1029" si="67">+B1029&amp;M1029</f>
        <v>korte baan;50;vlinderslag;vrouwen;record0,000446296296296296</v>
      </c>
      <c r="F1029" s="36" t="s">
        <v>502</v>
      </c>
      <c r="G1029" s="57" t="s">
        <v>57</v>
      </c>
      <c r="H1029" s="57">
        <v>50</v>
      </c>
      <c r="I1029" s="36" t="s">
        <v>15</v>
      </c>
      <c r="J1029" s="57" t="s">
        <v>451</v>
      </c>
      <c r="K1029" s="57">
        <v>2011</v>
      </c>
      <c r="L1029" s="114" t="s">
        <v>46</v>
      </c>
      <c r="M1029" s="109">
        <v>4.4629629629629636E-4</v>
      </c>
      <c r="N1029" s="43" t="s">
        <v>468</v>
      </c>
      <c r="O1029" s="113">
        <v>44738</v>
      </c>
      <c r="P1029" s="43" t="s">
        <v>529</v>
      </c>
      <c r="Q1029" s="57" t="s">
        <v>38</v>
      </c>
    </row>
    <row r="1030" spans="1:17" x14ac:dyDescent="0.55000000000000004">
      <c r="A1030" s="117" t="str">
        <f>VLOOKUP(B1030,verwijzingen!$A$5:$B$152,2,FALSE)&amp;L1030</f>
        <v>kbdwi10011 jaar</v>
      </c>
      <c r="B1030" s="119" t="str">
        <f t="shared" si="60"/>
        <v>korte baan;100;wisselslag;vrouwen;record</v>
      </c>
      <c r="C1030" s="119" t="str">
        <f t="shared" si="61"/>
        <v>korte baan;100;wisselslag;vrouwen</v>
      </c>
      <c r="D1030" s="119" t="str">
        <f t="shared" ref="D1030:D1092" si="68">CONCATENATE(C1030,M1030)</f>
        <v>korte baan;100;wisselslag;vrouwen0,00103587962962963</v>
      </c>
      <c r="E1030" s="119" t="str">
        <f t="shared" ref="E1030:E1092" si="69">+B1030&amp;M1030</f>
        <v>korte baan;100;wisselslag;vrouwen;record0,00103587962962963</v>
      </c>
      <c r="F1030" s="36" t="s">
        <v>502</v>
      </c>
      <c r="G1030" s="57" t="s">
        <v>57</v>
      </c>
      <c r="H1030" s="57">
        <v>100</v>
      </c>
      <c r="I1030" s="36" t="s">
        <v>17</v>
      </c>
      <c r="J1030" s="57" t="s">
        <v>451</v>
      </c>
      <c r="K1030" s="57">
        <v>2011</v>
      </c>
      <c r="L1030" s="114" t="s">
        <v>46</v>
      </c>
      <c r="M1030" s="109">
        <v>1.0358796296296297E-3</v>
      </c>
      <c r="N1030" s="43" t="s">
        <v>468</v>
      </c>
      <c r="O1030" s="113">
        <v>44738</v>
      </c>
      <c r="P1030" s="43" t="s">
        <v>529</v>
      </c>
      <c r="Q1030" s="57" t="s">
        <v>38</v>
      </c>
    </row>
    <row r="1031" spans="1:17" hidden="1" x14ac:dyDescent="0.55000000000000004">
      <c r="A1031" s="117" t="e">
        <f>VLOOKUP(B1031,verwijzingen!$A$5:$B$152,2,FALSE)&amp;L1031</f>
        <v>#N/A</v>
      </c>
      <c r="B1031" s="119" t="str">
        <f t="shared" si="60"/>
        <v>korte baan;100;vlinderslag;vrouwen;oud</v>
      </c>
      <c r="C1031" s="119" t="str">
        <f t="shared" si="61"/>
        <v>korte baan;100;vlinderslag;vrouwen</v>
      </c>
      <c r="D1031" s="119" t="str">
        <f t="shared" si="68"/>
        <v>korte baan;100;vlinderslag;vrouwen0,00079849537037037</v>
      </c>
      <c r="E1031" s="119" t="str">
        <f t="shared" si="69"/>
        <v>korte baan;100;vlinderslag;vrouwen;oud0,00079849537037037</v>
      </c>
      <c r="F1031" s="36" t="s">
        <v>502</v>
      </c>
      <c r="G1031" s="57" t="s">
        <v>57</v>
      </c>
      <c r="H1031" s="57">
        <v>100</v>
      </c>
      <c r="I1031" s="36" t="s">
        <v>15</v>
      </c>
      <c r="J1031" s="57" t="s">
        <v>451</v>
      </c>
      <c r="K1031" s="57">
        <v>2007</v>
      </c>
      <c r="L1031" s="114" t="s">
        <v>50</v>
      </c>
      <c r="M1031" s="109">
        <v>7.9849537037037031E-4</v>
      </c>
      <c r="N1031" s="43" t="s">
        <v>26</v>
      </c>
      <c r="O1031" s="113">
        <v>44738</v>
      </c>
      <c r="P1031" s="43" t="s">
        <v>529</v>
      </c>
      <c r="Q1031" s="57" t="s">
        <v>53</v>
      </c>
    </row>
    <row r="1032" spans="1:17" x14ac:dyDescent="0.55000000000000004">
      <c r="A1032" s="117" t="str">
        <f>VLOOKUP(B1032,verwijzingen!$A$5:$B$152,2,FALSE)&amp;L1032</f>
        <v>kbdvr5015 jaar</v>
      </c>
      <c r="B1032" s="119" t="str">
        <f t="shared" si="60"/>
        <v>korte baan;50;vrije slag;vrouwen;record</v>
      </c>
      <c r="C1032" s="119" t="str">
        <f t="shared" si="61"/>
        <v>korte baan;50;vrije slag;vrouwen</v>
      </c>
      <c r="D1032" s="119" t="str">
        <f t="shared" si="68"/>
        <v>korte baan;50;vrije slag;vrouwen0,000338888888888889</v>
      </c>
      <c r="E1032" s="119" t="str">
        <f t="shared" si="69"/>
        <v>korte baan;50;vrije slag;vrouwen;record0,000338888888888889</v>
      </c>
      <c r="F1032" s="36" t="s">
        <v>502</v>
      </c>
      <c r="G1032" s="57" t="s">
        <v>57</v>
      </c>
      <c r="H1032" s="57">
        <v>50</v>
      </c>
      <c r="I1032" s="36" t="s">
        <v>12</v>
      </c>
      <c r="J1032" s="57" t="s">
        <v>451</v>
      </c>
      <c r="K1032" s="57">
        <v>2007</v>
      </c>
      <c r="L1032" s="114" t="s">
        <v>50</v>
      </c>
      <c r="M1032" s="109">
        <v>3.3888888888888895E-4</v>
      </c>
      <c r="N1032" s="43" t="s">
        <v>26</v>
      </c>
      <c r="O1032" s="113">
        <v>44745</v>
      </c>
      <c r="P1032" s="43" t="s">
        <v>505</v>
      </c>
      <c r="Q1032" s="57" t="s">
        <v>38</v>
      </c>
    </row>
    <row r="1033" spans="1:17" x14ac:dyDescent="0.55000000000000004">
      <c r="A1033" s="117" t="str">
        <f>VLOOKUP(B1033,verwijzingen!$A$5:$B$152,2,FALSE)&amp;L1033</f>
        <v>kbdwi10015 jaar</v>
      </c>
      <c r="B1033" s="119" t="str">
        <f t="shared" si="60"/>
        <v>korte baan;100;wisselslag;vrouwen;record</v>
      </c>
      <c r="C1033" s="119" t="str">
        <f t="shared" si="61"/>
        <v>korte baan;100;wisselslag;vrouwen</v>
      </c>
      <c r="D1033" s="119" t="str">
        <f t="shared" si="68"/>
        <v>korte baan;100;wisselslag;vrouwen0,000836921296296296</v>
      </c>
      <c r="E1033" s="119" t="str">
        <f t="shared" si="69"/>
        <v>korte baan;100;wisselslag;vrouwen;record0,000836921296296296</v>
      </c>
      <c r="F1033" s="36" t="s">
        <v>502</v>
      </c>
      <c r="G1033" s="57" t="s">
        <v>57</v>
      </c>
      <c r="H1033" s="57">
        <v>100</v>
      </c>
      <c r="I1033" s="36" t="s">
        <v>17</v>
      </c>
      <c r="J1033" s="57" t="s">
        <v>451</v>
      </c>
      <c r="K1033" s="57">
        <v>2007</v>
      </c>
      <c r="L1033" s="114" t="s">
        <v>50</v>
      </c>
      <c r="M1033" s="109">
        <v>8.3692129629629644E-4</v>
      </c>
      <c r="N1033" s="43" t="s">
        <v>26</v>
      </c>
      <c r="O1033" s="113">
        <v>44745</v>
      </c>
      <c r="P1033" s="43" t="s">
        <v>505</v>
      </c>
      <c r="Q1033" s="57" t="s">
        <v>38</v>
      </c>
    </row>
    <row r="1034" spans="1:17" x14ac:dyDescent="0.55000000000000004">
      <c r="A1034" s="117" t="str">
        <f>VLOOKUP(B1034,verwijzingen!$A$5:$B$152,2,FALSE)&amp;L1034</f>
        <v>kbdwi1008 jaar</v>
      </c>
      <c r="B1034" s="119" t="str">
        <f t="shared" si="60"/>
        <v>korte baan;100;wisselslag;vrouwen;record</v>
      </c>
      <c r="C1034" s="119" t="str">
        <f t="shared" si="61"/>
        <v>korte baan;100;wisselslag;vrouwen</v>
      </c>
      <c r="D1034" s="119" t="str">
        <f t="shared" si="68"/>
        <v>korte baan;100;wisselslag;vrouwen0,00173761574074074</v>
      </c>
      <c r="E1034" s="119" t="str">
        <f t="shared" si="69"/>
        <v>korte baan;100;wisselslag;vrouwen;record0,00173761574074074</v>
      </c>
      <c r="F1034" s="36" t="s">
        <v>530</v>
      </c>
      <c r="G1034" s="57" t="s">
        <v>57</v>
      </c>
      <c r="H1034" s="57">
        <v>100</v>
      </c>
      <c r="I1034" s="36" t="s">
        <v>17</v>
      </c>
      <c r="J1034" s="57" t="s">
        <v>451</v>
      </c>
      <c r="K1034" s="57">
        <v>2014</v>
      </c>
      <c r="L1034" s="114" t="s">
        <v>43</v>
      </c>
      <c r="M1034" s="109">
        <v>1.7376157407407407E-3</v>
      </c>
      <c r="N1034" s="43" t="s">
        <v>477</v>
      </c>
      <c r="O1034" s="113">
        <v>44822</v>
      </c>
      <c r="P1034" s="43" t="s">
        <v>528</v>
      </c>
      <c r="Q1034" s="57" t="s">
        <v>38</v>
      </c>
    </row>
    <row r="1035" spans="1:17" hidden="1" x14ac:dyDescent="0.55000000000000004">
      <c r="A1035" s="117" t="e">
        <f>VLOOKUP(B1035,verwijzingen!$A$5:$B$152,2,FALSE)&amp;L1035</f>
        <v>#N/A</v>
      </c>
      <c r="B1035" s="119" t="str">
        <f t="shared" si="60"/>
        <v>korte baan;100;vrije slag;mannen;oud</v>
      </c>
      <c r="C1035" s="119" t="str">
        <f t="shared" si="61"/>
        <v>korte baan;100;vrije slag;mannen</v>
      </c>
      <c r="D1035" s="119" t="str">
        <f t="shared" si="68"/>
        <v>korte baan;100;vrije slag;mannen0,00104953703703704</v>
      </c>
      <c r="E1035" s="119" t="str">
        <f t="shared" si="69"/>
        <v>korte baan;100;vrije slag;mannen;oud0,00104953703703704</v>
      </c>
      <c r="F1035" s="36" t="s">
        <v>530</v>
      </c>
      <c r="G1035" s="57" t="s">
        <v>57</v>
      </c>
      <c r="H1035" s="57">
        <v>100</v>
      </c>
      <c r="I1035" s="36" t="s">
        <v>12</v>
      </c>
      <c r="J1035" s="57" t="s">
        <v>450</v>
      </c>
      <c r="K1035" s="57">
        <v>2011</v>
      </c>
      <c r="L1035" s="114" t="s">
        <v>46</v>
      </c>
      <c r="M1035" s="109">
        <v>1.049537037037037E-3</v>
      </c>
      <c r="N1035" s="43" t="s">
        <v>478</v>
      </c>
      <c r="O1035" s="113">
        <v>44822</v>
      </c>
      <c r="P1035" s="43" t="s">
        <v>528</v>
      </c>
      <c r="Q1035" s="57" t="s">
        <v>53</v>
      </c>
    </row>
    <row r="1036" spans="1:17" hidden="1" x14ac:dyDescent="0.55000000000000004">
      <c r="A1036" s="117" t="e">
        <f>VLOOKUP(B1036,verwijzingen!$A$5:$B$152,2,FALSE)&amp;L1036</f>
        <v>#N/A</v>
      </c>
      <c r="B1036" s="119" t="str">
        <f t="shared" si="60"/>
        <v>korte baan;50;vlinderslag;mannen;oud</v>
      </c>
      <c r="C1036" s="119" t="str">
        <f t="shared" si="61"/>
        <v>korte baan;50;vlinderslag;mannen</v>
      </c>
      <c r="D1036" s="119" t="str">
        <f t="shared" si="68"/>
        <v>korte baan;50;vlinderslag;mannen0,000646643518518519</v>
      </c>
      <c r="E1036" s="119" t="str">
        <f t="shared" si="69"/>
        <v>korte baan;50;vlinderslag;mannen;oud0,000646643518518519</v>
      </c>
      <c r="F1036" s="36" t="s">
        <v>530</v>
      </c>
      <c r="G1036" s="57" t="s">
        <v>57</v>
      </c>
      <c r="H1036" s="57">
        <v>50</v>
      </c>
      <c r="I1036" s="36" t="s">
        <v>15</v>
      </c>
      <c r="J1036" s="57" t="s">
        <v>450</v>
      </c>
      <c r="K1036" s="57">
        <v>2011</v>
      </c>
      <c r="L1036" s="114" t="s">
        <v>46</v>
      </c>
      <c r="M1036" s="109">
        <v>6.4664351851851851E-4</v>
      </c>
      <c r="N1036" s="43" t="s">
        <v>478</v>
      </c>
      <c r="O1036" s="113">
        <v>44822</v>
      </c>
      <c r="P1036" s="43" t="s">
        <v>528</v>
      </c>
      <c r="Q1036" s="57" t="s">
        <v>53</v>
      </c>
    </row>
    <row r="1037" spans="1:17" hidden="1" x14ac:dyDescent="0.55000000000000004">
      <c r="A1037" s="117" t="e">
        <f>VLOOKUP(B1037,verwijzingen!$A$5:$B$152,2,FALSE)&amp;L1037</f>
        <v>#N/A</v>
      </c>
      <c r="B1037" s="119" t="str">
        <f t="shared" si="60"/>
        <v>korte baan;200;wisselslag;mannen;oud</v>
      </c>
      <c r="C1037" s="119" t="str">
        <f t="shared" si="61"/>
        <v>korte baan;200;wisselslag;mannen</v>
      </c>
      <c r="D1037" s="119" t="str">
        <f t="shared" si="68"/>
        <v>korte baan;200;wisselslag;mannen0,00259768518518519</v>
      </c>
      <c r="E1037" s="119" t="str">
        <f t="shared" si="69"/>
        <v>korte baan;200;wisselslag;mannen;oud0,00259768518518519</v>
      </c>
      <c r="F1037" s="36" t="s">
        <v>530</v>
      </c>
      <c r="G1037" s="57" t="s">
        <v>57</v>
      </c>
      <c r="H1037" s="57">
        <v>200</v>
      </c>
      <c r="I1037" s="36" t="s">
        <v>17</v>
      </c>
      <c r="J1037" s="57" t="s">
        <v>450</v>
      </c>
      <c r="K1037" s="57">
        <v>2011</v>
      </c>
      <c r="L1037" s="114" t="s">
        <v>46</v>
      </c>
      <c r="M1037" s="109">
        <v>2.5976851851851851E-3</v>
      </c>
      <c r="N1037" s="43" t="s">
        <v>478</v>
      </c>
      <c r="O1037" s="113">
        <v>44822</v>
      </c>
      <c r="P1037" s="43" t="s">
        <v>528</v>
      </c>
      <c r="Q1037" s="57" t="s">
        <v>53</v>
      </c>
    </row>
    <row r="1038" spans="1:17" hidden="1" x14ac:dyDescent="0.55000000000000004">
      <c r="A1038" s="117" t="e">
        <f>VLOOKUP(B1038,verwijzingen!$A$5:$B$152,2,FALSE)&amp;L1038</f>
        <v>#N/A</v>
      </c>
      <c r="B1038" s="119" t="str">
        <f t="shared" si="60"/>
        <v>korte baan;25;schoolslag;vrouwen;oud</v>
      </c>
      <c r="C1038" s="119" t="str">
        <f t="shared" si="61"/>
        <v>korte baan;25;schoolslag;vrouwen</v>
      </c>
      <c r="D1038" s="119" t="str">
        <f t="shared" si="68"/>
        <v>korte baan;25;schoolslag;vrouwen0,000356134259259259</v>
      </c>
      <c r="E1038" s="119" t="str">
        <f t="shared" si="69"/>
        <v>korte baan;25;schoolslag;vrouwen;oud0,000356134259259259</v>
      </c>
      <c r="F1038" s="36" t="s">
        <v>530</v>
      </c>
      <c r="G1038" s="57" t="s">
        <v>57</v>
      </c>
      <c r="H1038" s="57">
        <v>25</v>
      </c>
      <c r="I1038" s="36" t="s">
        <v>14</v>
      </c>
      <c r="J1038" s="57" t="s">
        <v>451</v>
      </c>
      <c r="K1038" s="57">
        <v>2014</v>
      </c>
      <c r="L1038" s="114" t="s">
        <v>43</v>
      </c>
      <c r="M1038" s="109">
        <v>3.5613425925925933E-4</v>
      </c>
      <c r="N1038" s="43" t="s">
        <v>531</v>
      </c>
      <c r="O1038" s="113">
        <v>44822</v>
      </c>
      <c r="P1038" s="43" t="s">
        <v>528</v>
      </c>
      <c r="Q1038" s="57" t="s">
        <v>53</v>
      </c>
    </row>
    <row r="1039" spans="1:17" x14ac:dyDescent="0.55000000000000004">
      <c r="A1039" s="117" t="str">
        <f>VLOOKUP(B1039,verwijzingen!$A$5:$B$152,2,FALSE)&amp;L1039</f>
        <v>kbdvr509 jaar</v>
      </c>
      <c r="B1039" s="119" t="str">
        <f t="shared" si="60"/>
        <v>korte baan;50;vrije slag;vrouwen;record</v>
      </c>
      <c r="C1039" s="119" t="str">
        <f t="shared" si="61"/>
        <v>korte baan;50;vrije slag;vrouwen</v>
      </c>
      <c r="D1039" s="119" t="str">
        <f t="shared" si="68"/>
        <v>korte baan;50;vrije slag;vrouwen0,000443171296296296</v>
      </c>
      <c r="E1039" s="119" t="str">
        <f t="shared" si="69"/>
        <v>korte baan;50;vrije slag;vrouwen;record0,000443171296296296</v>
      </c>
      <c r="F1039" s="36" t="s">
        <v>530</v>
      </c>
      <c r="G1039" s="57" t="s">
        <v>57</v>
      </c>
      <c r="H1039" s="57">
        <v>50</v>
      </c>
      <c r="I1039" s="36" t="s">
        <v>12</v>
      </c>
      <c r="J1039" s="57" t="s">
        <v>451</v>
      </c>
      <c r="K1039" s="57">
        <v>2013</v>
      </c>
      <c r="L1039" s="114" t="s">
        <v>44</v>
      </c>
      <c r="M1039" s="109">
        <v>4.4317129629629633E-4</v>
      </c>
      <c r="N1039" s="43" t="s">
        <v>503</v>
      </c>
      <c r="O1039" s="113">
        <v>44836</v>
      </c>
      <c r="P1039" s="43" t="s">
        <v>446</v>
      </c>
      <c r="Q1039" s="57" t="s">
        <v>38</v>
      </c>
    </row>
    <row r="1040" spans="1:17" hidden="1" x14ac:dyDescent="0.55000000000000004">
      <c r="A1040" s="117" t="e">
        <f>VLOOKUP(B1040,verwijzingen!$A$5:$B$152,2,FALSE)&amp;L1040</f>
        <v>#N/A</v>
      </c>
      <c r="B1040" s="119" t="str">
        <f t="shared" si="60"/>
        <v>korte baan;50;rugslag;vrouwen;oud</v>
      </c>
      <c r="C1040" s="119" t="str">
        <f t="shared" si="61"/>
        <v>korte baan;50;rugslag;vrouwen</v>
      </c>
      <c r="D1040" s="119" t="str">
        <f t="shared" si="68"/>
        <v>korte baan;50;rugslag;vrouwen0,000381134259259259</v>
      </c>
      <c r="E1040" s="119" t="str">
        <f t="shared" si="69"/>
        <v>korte baan;50;rugslag;vrouwen;oud0,000381134259259259</v>
      </c>
      <c r="F1040" s="36" t="s">
        <v>530</v>
      </c>
      <c r="G1040" s="57" t="s">
        <v>57</v>
      </c>
      <c r="H1040" s="57">
        <v>50</v>
      </c>
      <c r="I1040" s="36" t="s">
        <v>13</v>
      </c>
      <c r="J1040" s="57" t="s">
        <v>451</v>
      </c>
      <c r="K1040" s="57">
        <v>2007</v>
      </c>
      <c r="L1040" s="114" t="s">
        <v>50</v>
      </c>
      <c r="M1040" s="109">
        <v>3.8113425925925923E-4</v>
      </c>
      <c r="N1040" s="43" t="s">
        <v>26</v>
      </c>
      <c r="O1040" s="113">
        <v>44836</v>
      </c>
      <c r="P1040" s="43" t="s">
        <v>446</v>
      </c>
      <c r="Q1040" s="57" t="s">
        <v>53</v>
      </c>
    </row>
    <row r="1041" spans="1:17" hidden="1" x14ac:dyDescent="0.55000000000000004">
      <c r="A1041" s="117" t="e">
        <f>VLOOKUP(B1041,verwijzingen!$A$5:$B$152,2,FALSE)&amp;L1041</f>
        <v>#N/A</v>
      </c>
      <c r="B1041" s="119" t="str">
        <f t="shared" si="60"/>
        <v>korte baan;200;schoolslag;vrouwen;oud</v>
      </c>
      <c r="C1041" s="119" t="str">
        <f t="shared" si="61"/>
        <v>korte baan;200;schoolslag;vrouwen</v>
      </c>
      <c r="D1041" s="119" t="str">
        <f t="shared" si="68"/>
        <v>korte baan;200;schoolslag;vrouwen0,00200138888888889</v>
      </c>
      <c r="E1041" s="119" t="str">
        <f t="shared" si="69"/>
        <v>korte baan;200;schoolslag;vrouwen;oud0,00200138888888889</v>
      </c>
      <c r="F1041" s="36" t="s">
        <v>530</v>
      </c>
      <c r="G1041" s="57" t="s">
        <v>57</v>
      </c>
      <c r="H1041" s="57">
        <v>200</v>
      </c>
      <c r="I1041" s="36" t="s">
        <v>14</v>
      </c>
      <c r="J1041" s="57" t="s">
        <v>451</v>
      </c>
      <c r="K1041" s="57">
        <v>2007</v>
      </c>
      <c r="L1041" s="114" t="s">
        <v>50</v>
      </c>
      <c r="M1041" s="109">
        <v>2.0013888888888889E-3</v>
      </c>
      <c r="N1041" s="43" t="s">
        <v>464</v>
      </c>
      <c r="O1041" s="113">
        <v>44836</v>
      </c>
      <c r="P1041" s="43" t="s">
        <v>446</v>
      </c>
      <c r="Q1041" s="57" t="s">
        <v>53</v>
      </c>
    </row>
    <row r="1042" spans="1:17" hidden="1" x14ac:dyDescent="0.55000000000000004">
      <c r="A1042" s="117" t="e">
        <f>VLOOKUP(B1042,verwijzingen!$A$5:$B$152,2,FALSE)&amp;L1042</f>
        <v>#N/A</v>
      </c>
      <c r="B1042" s="119" t="str">
        <f t="shared" si="60"/>
        <v>korte baan;50;rugslag;vrouwen;   oud</v>
      </c>
      <c r="C1042" s="119" t="str">
        <f t="shared" si="61"/>
        <v>korte baan;50;rugslag;vrouwen</v>
      </c>
      <c r="D1042" s="119" t="str">
        <f t="shared" si="68"/>
        <v>korte baan;50;rugslag;vrouwen0,000430555555555556</v>
      </c>
      <c r="E1042" s="119" t="str">
        <f t="shared" si="69"/>
        <v>korte baan;50;rugslag;vrouwen;   oud0,000430555555555556</v>
      </c>
      <c r="F1042" s="36" t="s">
        <v>530</v>
      </c>
      <c r="G1042" s="57" t="s">
        <v>57</v>
      </c>
      <c r="H1042" s="57">
        <v>50</v>
      </c>
      <c r="I1042" s="36" t="s">
        <v>13</v>
      </c>
      <c r="J1042" s="57" t="s">
        <v>451</v>
      </c>
      <c r="K1042" s="57">
        <v>2002</v>
      </c>
      <c r="L1042" s="114" t="s">
        <v>251</v>
      </c>
      <c r="M1042" s="109">
        <v>4.3055555555555555E-4</v>
      </c>
      <c r="N1042" s="43" t="s">
        <v>24</v>
      </c>
      <c r="O1042" s="113">
        <v>44836</v>
      </c>
      <c r="P1042" s="43" t="s">
        <v>446</v>
      </c>
      <c r="Q1042" s="57" t="s">
        <v>550</v>
      </c>
    </row>
    <row r="1043" spans="1:17" x14ac:dyDescent="0.55000000000000004">
      <c r="A1043" s="117" t="str">
        <f>VLOOKUP(B1043,verwijzingen!$A$5:$B$152,2,FALSE)&amp;L1043</f>
        <v>kbdwi100&gt;= 18 jaar</v>
      </c>
      <c r="B1043" s="119" t="str">
        <f t="shared" si="60"/>
        <v>korte baan;100;wisselslag;vrouwen;record</v>
      </c>
      <c r="C1043" s="119" t="str">
        <f t="shared" si="61"/>
        <v>korte baan;100;wisselslag;vrouwen</v>
      </c>
      <c r="D1043" s="119" t="str">
        <f t="shared" si="68"/>
        <v>korte baan;100;wisselslag;vrouwen0,00092037037037037</v>
      </c>
      <c r="E1043" s="119" t="str">
        <f t="shared" si="69"/>
        <v>korte baan;100;wisselslag;vrouwen;record0,00092037037037037</v>
      </c>
      <c r="F1043" s="36" t="s">
        <v>530</v>
      </c>
      <c r="G1043" s="57" t="s">
        <v>57</v>
      </c>
      <c r="H1043" s="57">
        <v>100</v>
      </c>
      <c r="I1043" s="36" t="s">
        <v>17</v>
      </c>
      <c r="J1043" s="57" t="s">
        <v>451</v>
      </c>
      <c r="K1043" s="57">
        <v>2002</v>
      </c>
      <c r="L1043" s="114" t="s">
        <v>251</v>
      </c>
      <c r="M1043" s="109">
        <v>9.2037037037037033E-4</v>
      </c>
      <c r="N1043" s="43" t="s">
        <v>24</v>
      </c>
      <c r="O1043" s="113">
        <v>44836</v>
      </c>
      <c r="P1043" s="43" t="s">
        <v>446</v>
      </c>
      <c r="Q1043" s="57" t="s">
        <v>38</v>
      </c>
    </row>
    <row r="1044" spans="1:17" hidden="1" x14ac:dyDescent="0.55000000000000004">
      <c r="A1044" s="117" t="e">
        <f>VLOOKUP(B1044,verwijzingen!$A$5:$B$152,2,FALSE)&amp;L1044</f>
        <v>#N/A</v>
      </c>
      <c r="B1044" s="119" t="str">
        <f t="shared" si="60"/>
        <v>korte baan;25;vrije slag;mannen;oud</v>
      </c>
      <c r="C1044" s="119" t="str">
        <f t="shared" si="61"/>
        <v>korte baan;25;vrije slag;mannen</v>
      </c>
      <c r="D1044" s="119" t="str">
        <f t="shared" si="68"/>
        <v>korte baan;25;vrije slag;mannen0,000341550925925926</v>
      </c>
      <c r="E1044" s="119" t="str">
        <f t="shared" si="69"/>
        <v>korte baan;25;vrije slag;mannen;oud0,000341550925925926</v>
      </c>
      <c r="F1044" s="36" t="s">
        <v>530</v>
      </c>
      <c r="G1044" s="57" t="s">
        <v>57</v>
      </c>
      <c r="H1044" s="57">
        <v>25</v>
      </c>
      <c r="I1044" s="36" t="s">
        <v>12</v>
      </c>
      <c r="J1044" s="57" t="s">
        <v>450</v>
      </c>
      <c r="K1044" s="57">
        <v>2014</v>
      </c>
      <c r="L1044" s="114" t="s">
        <v>43</v>
      </c>
      <c r="M1044" s="109">
        <v>3.4155092592592592E-4</v>
      </c>
      <c r="N1044" s="43" t="s">
        <v>537</v>
      </c>
      <c r="O1044" s="113">
        <v>44843</v>
      </c>
      <c r="P1044" s="43" t="s">
        <v>349</v>
      </c>
      <c r="Q1044" s="57" t="s">
        <v>53</v>
      </c>
    </row>
    <row r="1045" spans="1:17" hidden="1" x14ac:dyDescent="0.55000000000000004">
      <c r="A1045" s="117" t="e">
        <f>VLOOKUP(B1045,verwijzingen!$A$5:$B$152,2,FALSE)&amp;L1045</f>
        <v>#N/A</v>
      </c>
      <c r="B1045" s="119" t="str">
        <f t="shared" si="60"/>
        <v>korte baan;25;rugslag;mannen;oud</v>
      </c>
      <c r="C1045" s="119" t="str">
        <f t="shared" si="61"/>
        <v>korte baan;25;rugslag;mannen</v>
      </c>
      <c r="D1045" s="119" t="str">
        <f t="shared" si="68"/>
        <v>korte baan;25;rugslag;mannen0,000350115740740741</v>
      </c>
      <c r="E1045" s="119" t="str">
        <f t="shared" si="69"/>
        <v>korte baan;25;rugslag;mannen;oud0,000350115740740741</v>
      </c>
      <c r="F1045" s="36" t="s">
        <v>530</v>
      </c>
      <c r="G1045" s="57" t="s">
        <v>57</v>
      </c>
      <c r="H1045" s="57">
        <v>25</v>
      </c>
      <c r="I1045" s="36" t="s">
        <v>13</v>
      </c>
      <c r="J1045" s="57" t="s">
        <v>450</v>
      </c>
      <c r="K1045" s="57">
        <v>2014</v>
      </c>
      <c r="L1045" s="114" t="s">
        <v>43</v>
      </c>
      <c r="M1045" s="109">
        <v>3.5011574074074074E-4</v>
      </c>
      <c r="N1045" s="43" t="s">
        <v>537</v>
      </c>
      <c r="O1045" s="113">
        <v>44843</v>
      </c>
      <c r="P1045" s="43" t="s">
        <v>349</v>
      </c>
      <c r="Q1045" s="57" t="s">
        <v>53</v>
      </c>
    </row>
    <row r="1046" spans="1:17" x14ac:dyDescent="0.55000000000000004">
      <c r="A1046" s="117" t="str">
        <f>VLOOKUP(B1046,verwijzingen!$A$5:$B$152,2,FALSE)&amp;L1046</f>
        <v>kbhsc258 jaar</v>
      </c>
      <c r="B1046" s="119" t="str">
        <f t="shared" si="60"/>
        <v>korte baan;25;schoolslag;mannen;record</v>
      </c>
      <c r="C1046" s="119" t="str">
        <f t="shared" si="61"/>
        <v>korte baan;25;schoolslag;mannen</v>
      </c>
      <c r="D1046" s="119" t="str">
        <f t="shared" si="68"/>
        <v>korte baan;25;schoolslag;mannen0,000324305555555556</v>
      </c>
      <c r="E1046" s="119" t="str">
        <f t="shared" si="69"/>
        <v>korte baan;25;schoolslag;mannen;record0,000324305555555556</v>
      </c>
      <c r="F1046" s="36" t="s">
        <v>530</v>
      </c>
      <c r="G1046" s="57" t="s">
        <v>57</v>
      </c>
      <c r="H1046" s="57">
        <v>25</v>
      </c>
      <c r="I1046" s="36" t="s">
        <v>14</v>
      </c>
      <c r="J1046" s="57" t="s">
        <v>450</v>
      </c>
      <c r="K1046" s="57">
        <v>2014</v>
      </c>
      <c r="L1046" s="114" t="s">
        <v>43</v>
      </c>
      <c r="M1046" s="109">
        <v>3.2430555555555554E-4</v>
      </c>
      <c r="N1046" s="43" t="s">
        <v>537</v>
      </c>
      <c r="O1046" s="113">
        <v>44843</v>
      </c>
      <c r="P1046" s="43" t="s">
        <v>349</v>
      </c>
      <c r="Q1046" s="57" t="s">
        <v>38</v>
      </c>
    </row>
    <row r="1047" spans="1:17" hidden="1" x14ac:dyDescent="0.55000000000000004">
      <c r="A1047" s="117" t="e">
        <f>VLOOKUP(B1047,verwijzingen!$A$5:$B$152,2,FALSE)&amp;L1047</f>
        <v>#N/A</v>
      </c>
      <c r="B1047" s="119" t="str">
        <f t="shared" si="60"/>
        <v>korte baan;25;schoolslag;vrouwen;oud</v>
      </c>
      <c r="C1047" s="119" t="str">
        <f t="shared" si="61"/>
        <v>korte baan;25;schoolslag;vrouwen</v>
      </c>
      <c r="D1047" s="119" t="str">
        <f t="shared" si="68"/>
        <v>korte baan;25;schoolslag;vrouwen0,000342592592592593</v>
      </c>
      <c r="E1047" s="119" t="str">
        <f t="shared" si="69"/>
        <v>korte baan;25;schoolslag;vrouwen;oud0,000342592592592593</v>
      </c>
      <c r="F1047" s="36" t="s">
        <v>530</v>
      </c>
      <c r="G1047" s="57" t="s">
        <v>57</v>
      </c>
      <c r="H1047" s="57">
        <v>25</v>
      </c>
      <c r="I1047" s="36" t="s">
        <v>14</v>
      </c>
      <c r="J1047" s="57" t="s">
        <v>451</v>
      </c>
      <c r="K1047" s="57">
        <v>2014</v>
      </c>
      <c r="L1047" s="114" t="s">
        <v>43</v>
      </c>
      <c r="M1047" s="109">
        <v>3.4259259259259263E-4</v>
      </c>
      <c r="N1047" s="43" t="s">
        <v>531</v>
      </c>
      <c r="O1047" s="113">
        <v>44843</v>
      </c>
      <c r="P1047" s="43" t="s">
        <v>349</v>
      </c>
      <c r="Q1047" s="57" t="s">
        <v>53</v>
      </c>
    </row>
    <row r="1048" spans="1:17" hidden="1" x14ac:dyDescent="0.55000000000000004">
      <c r="A1048" s="117" t="e">
        <f>VLOOKUP(B1048,verwijzingen!$A$5:$B$152,2,FALSE)&amp;L1048</f>
        <v>#N/A</v>
      </c>
      <c r="B1048" s="119" t="str">
        <f t="shared" si="60"/>
        <v>korte baan;25;rugslag;vrouwen;oud</v>
      </c>
      <c r="C1048" s="119" t="str">
        <f t="shared" si="61"/>
        <v>korte baan;25;rugslag;vrouwen</v>
      </c>
      <c r="D1048" s="119" t="str">
        <f t="shared" si="68"/>
        <v>korte baan;25;rugslag;vrouwen0,000360532407407407</v>
      </c>
      <c r="E1048" s="119" t="str">
        <f t="shared" si="69"/>
        <v>korte baan;25;rugslag;vrouwen;oud0,000360532407407407</v>
      </c>
      <c r="F1048" s="36" t="s">
        <v>530</v>
      </c>
      <c r="G1048" s="57" t="s">
        <v>57</v>
      </c>
      <c r="H1048" s="57">
        <v>25</v>
      </c>
      <c r="I1048" s="36" t="s">
        <v>13</v>
      </c>
      <c r="J1048" s="57" t="s">
        <v>451</v>
      </c>
      <c r="K1048" s="57">
        <v>2014</v>
      </c>
      <c r="L1048" s="114" t="s">
        <v>43</v>
      </c>
      <c r="M1048" s="109">
        <v>3.6053240740740745E-4</v>
      </c>
      <c r="N1048" s="43" t="s">
        <v>477</v>
      </c>
      <c r="O1048" s="113">
        <v>44843</v>
      </c>
      <c r="P1048" s="43" t="s">
        <v>349</v>
      </c>
      <c r="Q1048" s="57" t="s">
        <v>53</v>
      </c>
    </row>
    <row r="1049" spans="1:17" x14ac:dyDescent="0.55000000000000004">
      <c r="A1049" s="117" t="str">
        <f>VLOOKUP(B1049,verwijzingen!$A$5:$B$152,2,FALSE)&amp;L1049</f>
        <v>kbdru1009 jaar</v>
      </c>
      <c r="B1049" s="119" t="str">
        <f t="shared" si="60"/>
        <v>korte baan;100;rugslag;vrouwen;record</v>
      </c>
      <c r="C1049" s="119" t="str">
        <f t="shared" si="61"/>
        <v>korte baan;100;rugslag;vrouwen</v>
      </c>
      <c r="D1049" s="119" t="str">
        <f t="shared" si="68"/>
        <v>korte baan;100;rugslag;vrouwen0,00122997685185185</v>
      </c>
      <c r="E1049" s="119" t="str">
        <f t="shared" si="69"/>
        <v>korte baan;100;rugslag;vrouwen;record0,00122997685185185</v>
      </c>
      <c r="F1049" s="36" t="s">
        <v>530</v>
      </c>
      <c r="G1049" s="57" t="s">
        <v>57</v>
      </c>
      <c r="H1049" s="57">
        <v>100</v>
      </c>
      <c r="I1049" s="36" t="s">
        <v>13</v>
      </c>
      <c r="J1049" s="57" t="s">
        <v>451</v>
      </c>
      <c r="K1049" s="57">
        <v>2013</v>
      </c>
      <c r="L1049" s="114" t="s">
        <v>44</v>
      </c>
      <c r="M1049" s="109">
        <v>1.2299768518518519E-3</v>
      </c>
      <c r="N1049" s="43" t="s">
        <v>503</v>
      </c>
      <c r="O1049" s="113">
        <v>44843</v>
      </c>
      <c r="P1049" s="43" t="s">
        <v>349</v>
      </c>
      <c r="Q1049" s="57" t="s">
        <v>38</v>
      </c>
    </row>
    <row r="1050" spans="1:17" hidden="1" x14ac:dyDescent="0.55000000000000004">
      <c r="A1050" s="117" t="e">
        <f>VLOOKUP(B1050,verwijzingen!$A$5:$B$152,2,FALSE)&amp;L1050</f>
        <v>#N/A</v>
      </c>
      <c r="B1050" s="119" t="str">
        <f t="shared" si="60"/>
        <v>korte baan;200;wisselslag;vrouwen;oud</v>
      </c>
      <c r="C1050" s="119" t="str">
        <f t="shared" si="61"/>
        <v>korte baan;200;wisselslag;vrouwen</v>
      </c>
      <c r="D1050" s="119" t="str">
        <f t="shared" si="68"/>
        <v>korte baan;200;wisselslag;vrouwen0,00181319444444444</v>
      </c>
      <c r="E1050" s="119" t="str">
        <f t="shared" si="69"/>
        <v>korte baan;200;wisselslag;vrouwen;oud0,00181319444444444</v>
      </c>
      <c r="F1050" s="36" t="s">
        <v>530</v>
      </c>
      <c r="G1050" s="57" t="s">
        <v>57</v>
      </c>
      <c r="H1050" s="57">
        <v>200</v>
      </c>
      <c r="I1050" s="36" t="s">
        <v>17</v>
      </c>
      <c r="J1050" s="57" t="s">
        <v>451</v>
      </c>
      <c r="K1050" s="57">
        <v>2007</v>
      </c>
      <c r="L1050" s="114" t="s">
        <v>50</v>
      </c>
      <c r="M1050" s="109">
        <v>1.8131944444444443E-3</v>
      </c>
      <c r="N1050" s="43" t="s">
        <v>26</v>
      </c>
      <c r="O1050" s="113">
        <v>44843</v>
      </c>
      <c r="P1050" s="43" t="s">
        <v>349</v>
      </c>
      <c r="Q1050" s="57" t="s">
        <v>53</v>
      </c>
    </row>
    <row r="1051" spans="1:17" x14ac:dyDescent="0.55000000000000004">
      <c r="A1051" s="117" t="str">
        <f>VLOOKUP(B1051,verwijzingen!$A$5:$B$152,2,FALSE)&amp;L1051</f>
        <v>kbhvr508 jaar</v>
      </c>
      <c r="B1051" s="119" t="str">
        <f t="shared" si="60"/>
        <v>korte baan;50;vrije slag;mannen;record</v>
      </c>
      <c r="C1051" s="119" t="str">
        <f t="shared" si="61"/>
        <v>korte baan;50;vrije slag;mannen</v>
      </c>
      <c r="D1051" s="119" t="str">
        <f t="shared" si="68"/>
        <v>korte baan;50;vrije slag;mannen0,000807523148148148</v>
      </c>
      <c r="E1051" s="119" t="str">
        <f t="shared" si="69"/>
        <v>korte baan;50;vrije slag;mannen;record0,000807523148148148</v>
      </c>
      <c r="F1051" s="36" t="s">
        <v>530</v>
      </c>
      <c r="G1051" s="57" t="s">
        <v>57</v>
      </c>
      <c r="H1051" s="57">
        <v>50</v>
      </c>
      <c r="I1051" s="36" t="s">
        <v>12</v>
      </c>
      <c r="J1051" s="57" t="s">
        <v>450</v>
      </c>
      <c r="K1051" s="57">
        <v>2014</v>
      </c>
      <c r="L1051" s="114" t="s">
        <v>43</v>
      </c>
      <c r="M1051" s="109">
        <v>8.0752314814814825E-4</v>
      </c>
      <c r="N1051" s="43" t="s">
        <v>537</v>
      </c>
      <c r="O1051" s="113">
        <v>44850</v>
      </c>
      <c r="P1051" s="43" t="s">
        <v>538</v>
      </c>
      <c r="Q1051" s="57" t="s">
        <v>38</v>
      </c>
    </row>
    <row r="1052" spans="1:17" hidden="1" x14ac:dyDescent="0.55000000000000004">
      <c r="A1052" s="117" t="e">
        <f>VLOOKUP(B1052,verwijzingen!$A$5:$B$152,2,FALSE)&amp;L1052</f>
        <v>#N/A</v>
      </c>
      <c r="B1052" s="119" t="str">
        <f t="shared" si="60"/>
        <v>korte baan;50;schoolslag;mannen;oud</v>
      </c>
      <c r="C1052" s="119" t="str">
        <f t="shared" si="61"/>
        <v>korte baan;50;schoolslag;mannen</v>
      </c>
      <c r="D1052" s="119" t="str">
        <f t="shared" si="68"/>
        <v>korte baan;50;schoolslag;mannen0,000767824074074074</v>
      </c>
      <c r="E1052" s="119" t="str">
        <f t="shared" si="69"/>
        <v>korte baan;50;schoolslag;mannen;oud0,000767824074074074</v>
      </c>
      <c r="F1052" s="36" t="s">
        <v>530</v>
      </c>
      <c r="G1052" s="57" t="s">
        <v>57</v>
      </c>
      <c r="H1052" s="57">
        <v>50</v>
      </c>
      <c r="I1052" s="36" t="s">
        <v>14</v>
      </c>
      <c r="J1052" s="57" t="s">
        <v>450</v>
      </c>
      <c r="K1052" s="57">
        <v>2014</v>
      </c>
      <c r="L1052" s="114" t="s">
        <v>43</v>
      </c>
      <c r="M1052" s="109">
        <v>7.6782407407407398E-4</v>
      </c>
      <c r="N1052" s="43" t="s">
        <v>537</v>
      </c>
      <c r="O1052" s="113">
        <v>44850</v>
      </c>
      <c r="P1052" s="43" t="s">
        <v>538</v>
      </c>
      <c r="Q1052" s="57" t="s">
        <v>53</v>
      </c>
    </row>
    <row r="1053" spans="1:17" x14ac:dyDescent="0.55000000000000004">
      <c r="A1053" s="117" t="str">
        <f>VLOOKUP(B1053,verwijzingen!$A$5:$B$152,2,FALSE)&amp;L1053</f>
        <v>kbhsc508 jaar</v>
      </c>
      <c r="B1053" s="119" t="str">
        <f t="shared" si="60"/>
        <v>korte baan;50;schoolslag;mannen;record</v>
      </c>
      <c r="C1053" s="119" t="str">
        <f t="shared" si="61"/>
        <v>korte baan;50;schoolslag;mannen</v>
      </c>
      <c r="D1053" s="119" t="str">
        <f t="shared" si="68"/>
        <v>korte baan;50;schoolslag;mannen1:04.42</v>
      </c>
      <c r="E1053" s="119" t="str">
        <f t="shared" si="69"/>
        <v>korte baan;50;schoolslag;mannen;record1:04.42</v>
      </c>
      <c r="F1053" s="36" t="s">
        <v>530</v>
      </c>
      <c r="G1053" s="57" t="s">
        <v>57</v>
      </c>
      <c r="H1053" s="57">
        <v>50</v>
      </c>
      <c r="I1053" s="36" t="s">
        <v>14</v>
      </c>
      <c r="J1053" s="57" t="s">
        <v>450</v>
      </c>
      <c r="K1053" s="57">
        <v>2014</v>
      </c>
      <c r="L1053" s="114" t="s">
        <v>43</v>
      </c>
      <c r="M1053" s="109" t="s">
        <v>539</v>
      </c>
      <c r="N1053" s="43" t="s">
        <v>537</v>
      </c>
      <c r="O1053" s="113">
        <v>44850</v>
      </c>
      <c r="P1053" s="43" t="s">
        <v>538</v>
      </c>
      <c r="Q1053" s="57" t="s">
        <v>38</v>
      </c>
    </row>
    <row r="1054" spans="1:17" x14ac:dyDescent="0.55000000000000004">
      <c r="A1054" s="117" t="str">
        <f>VLOOKUP(B1054,verwijzingen!$A$5:$B$152,2,FALSE)&amp;L1054</f>
        <v>kbhsc1008 jaar</v>
      </c>
      <c r="B1054" s="119" t="str">
        <f t="shared" si="60"/>
        <v>korte baan;100;schoolslag;mannen;record</v>
      </c>
      <c r="C1054" s="119" t="str">
        <f t="shared" si="61"/>
        <v>korte baan;100;schoolslag;mannen</v>
      </c>
      <c r="D1054" s="119" t="str">
        <f t="shared" si="68"/>
        <v>korte baan;100;schoolslag;mannen0,00172048611111111</v>
      </c>
      <c r="E1054" s="119" t="str">
        <f t="shared" si="69"/>
        <v>korte baan;100;schoolslag;mannen;record0,00172048611111111</v>
      </c>
      <c r="F1054" s="36" t="s">
        <v>530</v>
      </c>
      <c r="G1054" s="57" t="s">
        <v>57</v>
      </c>
      <c r="H1054" s="57">
        <v>100</v>
      </c>
      <c r="I1054" s="36" t="s">
        <v>14</v>
      </c>
      <c r="J1054" s="57" t="s">
        <v>450</v>
      </c>
      <c r="K1054" s="57">
        <v>2014</v>
      </c>
      <c r="L1054" s="114" t="s">
        <v>43</v>
      </c>
      <c r="M1054" s="109">
        <v>1.720486111111111E-3</v>
      </c>
      <c r="N1054" s="43" t="s">
        <v>537</v>
      </c>
      <c r="O1054" s="113">
        <v>44850</v>
      </c>
      <c r="P1054" s="43" t="s">
        <v>538</v>
      </c>
      <c r="Q1054" s="57" t="s">
        <v>38</v>
      </c>
    </row>
    <row r="1055" spans="1:17" hidden="1" x14ac:dyDescent="0.55000000000000004">
      <c r="A1055" s="117" t="e">
        <f>VLOOKUP(B1055,verwijzingen!$A$5:$B$152,2,FALSE)&amp;L1055</f>
        <v>#N/A</v>
      </c>
      <c r="B1055" s="119" t="str">
        <f t="shared" si="60"/>
        <v>korte baan;50;vlinderslag;vrouwen;oud</v>
      </c>
      <c r="C1055" s="119" t="str">
        <f t="shared" si="61"/>
        <v>korte baan;50;vlinderslag;vrouwen</v>
      </c>
      <c r="D1055" s="119" t="str">
        <f t="shared" si="68"/>
        <v>korte baan;50;vlinderslag;vrouwen0,000362037037037037</v>
      </c>
      <c r="E1055" s="119" t="str">
        <f t="shared" si="69"/>
        <v>korte baan;50;vlinderslag;vrouwen;oud0,000362037037037037</v>
      </c>
      <c r="F1055" s="36" t="s">
        <v>530</v>
      </c>
      <c r="G1055" s="57" t="s">
        <v>57</v>
      </c>
      <c r="H1055" s="57">
        <v>50</v>
      </c>
      <c r="I1055" s="36" t="s">
        <v>15</v>
      </c>
      <c r="J1055" s="57" t="s">
        <v>451</v>
      </c>
      <c r="K1055" s="57">
        <v>2007</v>
      </c>
      <c r="L1055" s="114" t="s">
        <v>50</v>
      </c>
      <c r="M1055" s="109">
        <v>3.6203703703703701E-4</v>
      </c>
      <c r="N1055" s="43" t="s">
        <v>26</v>
      </c>
      <c r="O1055" s="113">
        <v>44850</v>
      </c>
      <c r="P1055" s="43" t="s">
        <v>538</v>
      </c>
      <c r="Q1055" s="57" t="s">
        <v>53</v>
      </c>
    </row>
    <row r="1056" spans="1:17" hidden="1" x14ac:dyDescent="0.55000000000000004">
      <c r="A1056" s="117" t="e">
        <f>VLOOKUP(B1056,verwijzingen!$A$5:$B$152,2,FALSE)&amp;L1056</f>
        <v>#N/A</v>
      </c>
      <c r="B1056" s="119" t="str">
        <f t="shared" si="60"/>
        <v>korte baan;100;vlinderslag;vrouwen;oud</v>
      </c>
      <c r="C1056" s="119" t="str">
        <f t="shared" si="61"/>
        <v>korte baan;100;vlinderslag;vrouwen</v>
      </c>
      <c r="D1056" s="119" t="str">
        <f t="shared" si="68"/>
        <v>korte baan;100;vlinderslag;vrouwen0,000797453703703704</v>
      </c>
      <c r="E1056" s="119" t="str">
        <f t="shared" si="69"/>
        <v>korte baan;100;vlinderslag;vrouwen;oud0,000797453703703704</v>
      </c>
      <c r="F1056" s="36" t="s">
        <v>530</v>
      </c>
      <c r="G1056" s="57" t="s">
        <v>57</v>
      </c>
      <c r="H1056" s="57">
        <v>100</v>
      </c>
      <c r="I1056" s="36" t="s">
        <v>15</v>
      </c>
      <c r="J1056" s="57" t="s">
        <v>451</v>
      </c>
      <c r="K1056" s="57">
        <v>2007</v>
      </c>
      <c r="L1056" s="114" t="s">
        <v>50</v>
      </c>
      <c r="M1056" s="109">
        <v>7.9745370370370376E-4</v>
      </c>
      <c r="N1056" s="43" t="s">
        <v>26</v>
      </c>
      <c r="O1056" s="113">
        <v>44850</v>
      </c>
      <c r="P1056" s="43" t="s">
        <v>538</v>
      </c>
      <c r="Q1056" s="57" t="s">
        <v>53</v>
      </c>
    </row>
    <row r="1057" spans="1:17" x14ac:dyDescent="0.55000000000000004">
      <c r="A1057" s="117" t="str">
        <f>VLOOKUP(B1057,verwijzingen!$A$5:$B$152,2,FALSE)&amp;L1057</f>
        <v>kbdvr80015 jaar</v>
      </c>
      <c r="B1057" s="119" t="str">
        <f t="shared" si="60"/>
        <v>korte baan;800;vrije slag;vrouwen;record</v>
      </c>
      <c r="C1057" s="119" t="str">
        <f t="shared" si="61"/>
        <v>korte baan;800;vrije slag;vrouwen</v>
      </c>
      <c r="D1057" s="119" t="str">
        <f t="shared" si="68"/>
        <v>korte baan;800;vrije slag;vrouwen0,0070287037037037</v>
      </c>
      <c r="E1057" s="119" t="str">
        <f t="shared" si="69"/>
        <v>korte baan;800;vrije slag;vrouwen;record0,0070287037037037</v>
      </c>
      <c r="F1057" s="36" t="s">
        <v>530</v>
      </c>
      <c r="G1057" s="57" t="s">
        <v>57</v>
      </c>
      <c r="H1057" s="57">
        <v>800</v>
      </c>
      <c r="I1057" s="36" t="s">
        <v>12</v>
      </c>
      <c r="J1057" s="57" t="s">
        <v>451</v>
      </c>
      <c r="K1057" s="57">
        <v>2007</v>
      </c>
      <c r="L1057" s="114" t="s">
        <v>50</v>
      </c>
      <c r="M1057" s="109">
        <v>7.0287037037037045E-3</v>
      </c>
      <c r="N1057" s="43" t="s">
        <v>26</v>
      </c>
      <c r="O1057" s="113">
        <v>44857</v>
      </c>
      <c r="P1057" s="43" t="s">
        <v>448</v>
      </c>
      <c r="Q1057" s="57" t="s">
        <v>38</v>
      </c>
    </row>
    <row r="1058" spans="1:17" hidden="1" x14ac:dyDescent="0.55000000000000004">
      <c r="A1058" s="117" t="e">
        <f>VLOOKUP(B1058,verwijzingen!$A$5:$B$152,2,FALSE)&amp;L1058</f>
        <v>#N/A</v>
      </c>
      <c r="B1058" s="119" t="str">
        <f t="shared" si="60"/>
        <v>korte baan;100;vlinderslag;vrouwen;oud</v>
      </c>
      <c r="C1058" s="119" t="str">
        <f t="shared" si="61"/>
        <v>korte baan;100;vlinderslag;vrouwen</v>
      </c>
      <c r="D1058" s="119" t="str">
        <f t="shared" si="68"/>
        <v>korte baan;100;vlinderslag;vrouwen0,000792824074074074</v>
      </c>
      <c r="E1058" s="119" t="str">
        <f t="shared" si="69"/>
        <v>korte baan;100;vlinderslag;vrouwen;oud0,000792824074074074</v>
      </c>
      <c r="F1058" s="36" t="s">
        <v>530</v>
      </c>
      <c r="G1058" s="57" t="s">
        <v>57</v>
      </c>
      <c r="H1058" s="57">
        <v>100</v>
      </c>
      <c r="I1058" s="36" t="s">
        <v>15</v>
      </c>
      <c r="J1058" s="57" t="s">
        <v>451</v>
      </c>
      <c r="K1058" s="57">
        <v>2007</v>
      </c>
      <c r="L1058" s="114" t="s">
        <v>50</v>
      </c>
      <c r="M1058" s="109">
        <v>7.9282407407407394E-4</v>
      </c>
      <c r="N1058" s="43" t="s">
        <v>26</v>
      </c>
      <c r="O1058" s="113">
        <v>44864</v>
      </c>
      <c r="P1058" s="43" t="s">
        <v>505</v>
      </c>
      <c r="Q1058" s="57" t="s">
        <v>53</v>
      </c>
    </row>
    <row r="1059" spans="1:17" x14ac:dyDescent="0.55000000000000004">
      <c r="A1059" s="117" t="str">
        <f>VLOOKUP(B1059,verwijzingen!$A$5:$B$152,2,FALSE)&amp;L1059</f>
        <v>kbdvl20015 jaar</v>
      </c>
      <c r="B1059" s="119" t="str">
        <f t="shared" si="60"/>
        <v>korte baan;200;vlinderslag;vrouwen;record</v>
      </c>
      <c r="C1059" s="119" t="str">
        <f t="shared" si="61"/>
        <v>korte baan;200;vlinderslag;vrouwen</v>
      </c>
      <c r="D1059" s="119" t="str">
        <f t="shared" si="68"/>
        <v>korte baan;200;vlinderslag;vrouwen0,00176597222222222</v>
      </c>
      <c r="E1059" s="119" t="str">
        <f t="shared" si="69"/>
        <v>korte baan;200;vlinderslag;vrouwen;record0,00176597222222222</v>
      </c>
      <c r="F1059" s="36" t="s">
        <v>530</v>
      </c>
      <c r="G1059" s="57" t="s">
        <v>57</v>
      </c>
      <c r="H1059" s="57">
        <v>200</v>
      </c>
      <c r="I1059" s="36" t="s">
        <v>15</v>
      </c>
      <c r="J1059" s="57" t="s">
        <v>451</v>
      </c>
      <c r="K1059" s="57">
        <v>2007</v>
      </c>
      <c r="L1059" s="114" t="s">
        <v>50</v>
      </c>
      <c r="M1059" s="109">
        <v>1.7659722222222224E-3</v>
      </c>
      <c r="N1059" s="43" t="s">
        <v>26</v>
      </c>
      <c r="O1059" s="113">
        <v>44864</v>
      </c>
      <c r="P1059" s="43" t="s">
        <v>505</v>
      </c>
      <c r="Q1059" s="57" t="s">
        <v>38</v>
      </c>
    </row>
    <row r="1060" spans="1:17" x14ac:dyDescent="0.55000000000000004">
      <c r="A1060" s="117" t="str">
        <f>VLOOKUP(B1060,verwijzingen!$A$5:$B$152,2,FALSE)&amp;L1060</f>
        <v>kbdwi20015 jaar</v>
      </c>
      <c r="B1060" s="119" t="str">
        <f t="shared" si="60"/>
        <v>korte baan;200;wisselslag;vrouwen;record</v>
      </c>
      <c r="C1060" s="119" t="str">
        <f t="shared" si="61"/>
        <v>korte baan;200;wisselslag;vrouwen</v>
      </c>
      <c r="D1060" s="119" t="str">
        <f t="shared" si="68"/>
        <v>korte baan;200;wisselslag;vrouwen0,00179097222222222</v>
      </c>
      <c r="E1060" s="119" t="str">
        <f t="shared" si="69"/>
        <v>korte baan;200;wisselslag;vrouwen;record0,00179097222222222</v>
      </c>
      <c r="F1060" s="36" t="s">
        <v>530</v>
      </c>
      <c r="G1060" s="57" t="s">
        <v>57</v>
      </c>
      <c r="H1060" s="57">
        <v>200</v>
      </c>
      <c r="I1060" s="36" t="s">
        <v>17</v>
      </c>
      <c r="J1060" s="57" t="s">
        <v>451</v>
      </c>
      <c r="K1060" s="57">
        <v>2007</v>
      </c>
      <c r="L1060" s="114" t="s">
        <v>50</v>
      </c>
      <c r="M1060" s="109">
        <v>1.7909722222222224E-3</v>
      </c>
      <c r="N1060" s="43" t="s">
        <v>26</v>
      </c>
      <c r="O1060" s="113">
        <v>44864</v>
      </c>
      <c r="P1060" s="43" t="s">
        <v>505</v>
      </c>
      <c r="Q1060" s="57" t="s">
        <v>38</v>
      </c>
    </row>
    <row r="1061" spans="1:17" x14ac:dyDescent="0.55000000000000004">
      <c r="A1061" s="117" t="str">
        <f>VLOOKUP(B1061,verwijzingen!$A$5:$B$152,2,FALSE)&amp;L1061</f>
        <v>kbdwi40015 jaar</v>
      </c>
      <c r="B1061" s="119" t="str">
        <f t="shared" si="60"/>
        <v>korte baan;400;wisselslag;vrouwen;record</v>
      </c>
      <c r="C1061" s="119" t="str">
        <f t="shared" si="61"/>
        <v>korte baan;400;wisselslag;vrouwen</v>
      </c>
      <c r="D1061" s="119" t="str">
        <f t="shared" si="68"/>
        <v>korte baan;400;wisselslag;vrouwen0,00379189814814815</v>
      </c>
      <c r="E1061" s="119" t="str">
        <f t="shared" si="69"/>
        <v>korte baan;400;wisselslag;vrouwen;record0,00379189814814815</v>
      </c>
      <c r="F1061" s="36" t="s">
        <v>530</v>
      </c>
      <c r="G1061" s="57" t="s">
        <v>57</v>
      </c>
      <c r="H1061" s="57">
        <v>400</v>
      </c>
      <c r="I1061" s="36" t="s">
        <v>17</v>
      </c>
      <c r="J1061" s="57" t="s">
        <v>451</v>
      </c>
      <c r="K1061" s="57">
        <v>2007</v>
      </c>
      <c r="L1061" s="114" t="s">
        <v>50</v>
      </c>
      <c r="M1061" s="109">
        <v>3.7918981481481484E-3</v>
      </c>
      <c r="N1061" s="43" t="s">
        <v>26</v>
      </c>
      <c r="O1061" s="113">
        <v>44864</v>
      </c>
      <c r="P1061" s="43" t="s">
        <v>505</v>
      </c>
      <c r="Q1061" s="57" t="s">
        <v>38</v>
      </c>
    </row>
    <row r="1062" spans="1:17" x14ac:dyDescent="0.55000000000000004">
      <c r="A1062" s="117" t="str">
        <f>VLOOKUP(B1062,verwijzingen!$A$5:$B$152,2,FALSE)&amp;L1062</f>
        <v>kbhru508 jaar</v>
      </c>
      <c r="B1062" s="119" t="str">
        <f t="shared" si="60"/>
        <v>korte baan;50;rugslag;mannen;record</v>
      </c>
      <c r="C1062" s="119" t="str">
        <f t="shared" si="61"/>
        <v>korte baan;50;rugslag;mannen</v>
      </c>
      <c r="D1062" s="119" t="str">
        <f t="shared" si="68"/>
        <v>korte baan;50;rugslag;mannen0,000900115740740741</v>
      </c>
      <c r="E1062" s="119" t="str">
        <f t="shared" si="69"/>
        <v>korte baan;50;rugslag;mannen;record0,000900115740740741</v>
      </c>
      <c r="F1062" s="36" t="s">
        <v>530</v>
      </c>
      <c r="G1062" s="57" t="s">
        <v>57</v>
      </c>
      <c r="H1062" s="57">
        <v>50</v>
      </c>
      <c r="I1062" s="36" t="s">
        <v>13</v>
      </c>
      <c r="J1062" s="57" t="s">
        <v>450</v>
      </c>
      <c r="K1062" s="57">
        <v>2014</v>
      </c>
      <c r="L1062" s="114" t="s">
        <v>43</v>
      </c>
      <c r="M1062" s="109">
        <v>9.0011574074074082E-4</v>
      </c>
      <c r="N1062" s="43" t="s">
        <v>537</v>
      </c>
      <c r="O1062" s="113">
        <v>44871</v>
      </c>
      <c r="P1062" s="43" t="s">
        <v>544</v>
      </c>
      <c r="Q1062" s="57" t="s">
        <v>38</v>
      </c>
    </row>
    <row r="1063" spans="1:17" hidden="1" x14ac:dyDescent="0.55000000000000004">
      <c r="A1063" s="117" t="e">
        <f>VLOOKUP(B1063,verwijzingen!$A$5:$B$152,2,FALSE)&amp;L1063</f>
        <v>#N/A</v>
      </c>
      <c r="B1063" s="119" t="str">
        <f t="shared" si="60"/>
        <v>korte baan;50;vrije slag;mannen;oud</v>
      </c>
      <c r="C1063" s="119" t="str">
        <f t="shared" si="61"/>
        <v>korte baan;50;vrije slag;mannen</v>
      </c>
      <c r="D1063" s="119" t="str">
        <f t="shared" si="68"/>
        <v>korte baan;50;vrije slag;mannen0,00045</v>
      </c>
      <c r="E1063" s="119" t="str">
        <f t="shared" si="69"/>
        <v>korte baan;50;vrije slag;mannen;oud0,00045</v>
      </c>
      <c r="F1063" s="36" t="s">
        <v>530</v>
      </c>
      <c r="G1063" s="57" t="s">
        <v>57</v>
      </c>
      <c r="H1063" s="57">
        <v>50</v>
      </c>
      <c r="I1063" s="36" t="s">
        <v>12</v>
      </c>
      <c r="J1063" s="57" t="s">
        <v>450</v>
      </c>
      <c r="K1063" s="57">
        <v>2011</v>
      </c>
      <c r="L1063" s="114" t="s">
        <v>46</v>
      </c>
      <c r="M1063" s="109">
        <v>4.5000000000000004E-4</v>
      </c>
      <c r="N1063" s="43" t="s">
        <v>478</v>
      </c>
      <c r="O1063" s="113">
        <v>44871</v>
      </c>
      <c r="P1063" s="43" t="s">
        <v>476</v>
      </c>
      <c r="Q1063" s="57" t="s">
        <v>53</v>
      </c>
    </row>
    <row r="1064" spans="1:17" hidden="1" x14ac:dyDescent="0.55000000000000004">
      <c r="A1064" s="117" t="e">
        <f>VLOOKUP(B1064,verwijzingen!$A$5:$B$152,2,FALSE)&amp;L1064</f>
        <v>#N/A</v>
      </c>
      <c r="B1064" s="119" t="str">
        <f t="shared" si="60"/>
        <v>korte baan;50;rugslag;mannen;oud</v>
      </c>
      <c r="C1064" s="119" t="str">
        <f t="shared" si="61"/>
        <v>korte baan;50;rugslag;mannen</v>
      </c>
      <c r="D1064" s="119" t="str">
        <f t="shared" si="68"/>
        <v>korte baan;50;rugslag;mannen0,000558333333333333</v>
      </c>
      <c r="E1064" s="119" t="str">
        <f t="shared" si="69"/>
        <v>korte baan;50;rugslag;mannen;oud0,000558333333333333</v>
      </c>
      <c r="F1064" s="36" t="s">
        <v>530</v>
      </c>
      <c r="G1064" s="57" t="s">
        <v>57</v>
      </c>
      <c r="H1064" s="57">
        <v>50</v>
      </c>
      <c r="I1064" s="36" t="s">
        <v>13</v>
      </c>
      <c r="J1064" s="57" t="s">
        <v>450</v>
      </c>
      <c r="K1064" s="57">
        <v>2011</v>
      </c>
      <c r="L1064" s="114" t="s">
        <v>46</v>
      </c>
      <c r="M1064" s="109">
        <v>5.5833333333333332E-4</v>
      </c>
      <c r="N1064" s="43" t="s">
        <v>478</v>
      </c>
      <c r="O1064" s="113">
        <v>44871</v>
      </c>
      <c r="P1064" s="43" t="s">
        <v>476</v>
      </c>
      <c r="Q1064" s="57" t="s">
        <v>53</v>
      </c>
    </row>
    <row r="1065" spans="1:17" hidden="1" x14ac:dyDescent="0.55000000000000004">
      <c r="A1065" s="117" t="e">
        <f>VLOOKUP(B1065,verwijzingen!$A$5:$B$152,2,FALSE)&amp;L1065</f>
        <v>#N/A</v>
      </c>
      <c r="B1065" s="119" t="str">
        <f t="shared" si="60"/>
        <v>korte baan;50;schoolslag;mannen;oud</v>
      </c>
      <c r="C1065" s="119" t="str">
        <f t="shared" si="61"/>
        <v>korte baan;50;schoolslag;mannen</v>
      </c>
      <c r="D1065" s="119" t="str">
        <f t="shared" si="68"/>
        <v>korte baan;50;schoolslag;mannen0,00062037037037037</v>
      </c>
      <c r="E1065" s="119" t="str">
        <f t="shared" si="69"/>
        <v>korte baan;50;schoolslag;mannen;oud0,00062037037037037</v>
      </c>
      <c r="F1065" s="36" t="s">
        <v>530</v>
      </c>
      <c r="G1065" s="57" t="s">
        <v>57</v>
      </c>
      <c r="H1065" s="57">
        <v>50</v>
      </c>
      <c r="I1065" s="36" t="s">
        <v>14</v>
      </c>
      <c r="J1065" s="57" t="s">
        <v>450</v>
      </c>
      <c r="K1065" s="57">
        <v>2011</v>
      </c>
      <c r="L1065" s="114" t="s">
        <v>46</v>
      </c>
      <c r="M1065" s="109">
        <v>6.2037037037037041E-4</v>
      </c>
      <c r="N1065" s="43" t="s">
        <v>478</v>
      </c>
      <c r="O1065" s="113">
        <v>44871</v>
      </c>
      <c r="P1065" s="43" t="s">
        <v>476</v>
      </c>
      <c r="Q1065" s="57" t="s">
        <v>53</v>
      </c>
    </row>
    <row r="1066" spans="1:17" x14ac:dyDescent="0.55000000000000004">
      <c r="A1066" s="117" t="str">
        <f>VLOOKUP(B1066,verwijzingen!$A$5:$B$152,2,FALSE)&amp;L1066</f>
        <v>kbdsc20015 jaar</v>
      </c>
      <c r="B1066" s="119" t="str">
        <f t="shared" si="60"/>
        <v>korte baan;200;schoolslag;vrouwen;record</v>
      </c>
      <c r="C1066" s="119" t="str">
        <f t="shared" si="61"/>
        <v>korte baan;200;schoolslag;vrouwen</v>
      </c>
      <c r="D1066" s="119" t="str">
        <f t="shared" si="68"/>
        <v>korte baan;200;schoolslag;vrouwen0,00198101851851852</v>
      </c>
      <c r="E1066" s="119" t="str">
        <f t="shared" si="69"/>
        <v>korte baan;200;schoolslag;vrouwen;record0,00198101851851852</v>
      </c>
      <c r="F1066" s="36" t="s">
        <v>530</v>
      </c>
      <c r="G1066" s="57" t="s">
        <v>57</v>
      </c>
      <c r="H1066" s="57">
        <v>200</v>
      </c>
      <c r="I1066" s="36" t="s">
        <v>14</v>
      </c>
      <c r="J1066" s="57" t="s">
        <v>451</v>
      </c>
      <c r="K1066" s="57">
        <v>2007</v>
      </c>
      <c r="L1066" s="114" t="s">
        <v>50</v>
      </c>
      <c r="M1066" s="109">
        <v>1.9810185185185182E-3</v>
      </c>
      <c r="N1066" s="43" t="s">
        <v>464</v>
      </c>
      <c r="O1066" s="113">
        <v>44871</v>
      </c>
      <c r="P1066" s="43" t="s">
        <v>37</v>
      </c>
      <c r="Q1066" s="57" t="s">
        <v>38</v>
      </c>
    </row>
    <row r="1067" spans="1:17" x14ac:dyDescent="0.55000000000000004">
      <c r="A1067" s="117" t="str">
        <f>VLOOKUP(B1067,verwijzingen!$A$5:$B$152,2,FALSE)&amp;L1067</f>
        <v>kbdsc20017 jaar</v>
      </c>
      <c r="B1067" s="119" t="str">
        <f t="shared" si="60"/>
        <v>korte baan;200;schoolslag;vrouwen;record</v>
      </c>
      <c r="C1067" s="119" t="str">
        <f t="shared" si="61"/>
        <v>korte baan;200;schoolslag;vrouwen</v>
      </c>
      <c r="D1067" s="119" t="str">
        <f t="shared" si="68"/>
        <v>korte baan;200;schoolslag;vrouwen0,00207962962962963</v>
      </c>
      <c r="E1067" s="119" t="str">
        <f t="shared" si="69"/>
        <v>korte baan;200;schoolslag;vrouwen;record0,00207962962962963</v>
      </c>
      <c r="F1067" s="36" t="s">
        <v>530</v>
      </c>
      <c r="G1067" s="57" t="s">
        <v>57</v>
      </c>
      <c r="H1067" s="57">
        <v>200</v>
      </c>
      <c r="I1067" s="36" t="s">
        <v>14</v>
      </c>
      <c r="J1067" s="57" t="s">
        <v>451</v>
      </c>
      <c r="K1067" s="57">
        <v>2005</v>
      </c>
      <c r="L1067" s="114" t="s">
        <v>52</v>
      </c>
      <c r="M1067" s="109">
        <v>2.0796296296296296E-3</v>
      </c>
      <c r="N1067" s="43" t="s">
        <v>465</v>
      </c>
      <c r="O1067" s="113">
        <v>44871</v>
      </c>
      <c r="P1067" s="43" t="s">
        <v>37</v>
      </c>
      <c r="Q1067" s="57" t="s">
        <v>38</v>
      </c>
    </row>
    <row r="1068" spans="1:17" hidden="1" x14ac:dyDescent="0.55000000000000004">
      <c r="A1068" s="117" t="e">
        <f>VLOOKUP(B1068,verwijzingen!$A$5:$B$152,2,FALSE)&amp;L1068</f>
        <v>#N/A</v>
      </c>
      <c r="B1068" s="119" t="str">
        <f t="shared" si="60"/>
        <v>korte baan;200;rugslag;mannen;oud</v>
      </c>
      <c r="C1068" s="119" t="str">
        <f t="shared" si="61"/>
        <v>korte baan;200;rugslag;mannen</v>
      </c>
      <c r="D1068" s="119" t="str">
        <f t="shared" si="68"/>
        <v>korte baan;200;rugslag;mannen0,00171828703703704</v>
      </c>
      <c r="E1068" s="119" t="str">
        <f t="shared" si="69"/>
        <v>korte baan;200;rugslag;mannen;oud0,00171828703703704</v>
      </c>
      <c r="F1068" s="36" t="s">
        <v>530</v>
      </c>
      <c r="G1068" s="57" t="s">
        <v>57</v>
      </c>
      <c r="H1068" s="57">
        <v>200</v>
      </c>
      <c r="I1068" s="36" t="s">
        <v>13</v>
      </c>
      <c r="J1068" s="57" t="s">
        <v>450</v>
      </c>
      <c r="K1068" s="57">
        <v>2004</v>
      </c>
      <c r="L1068" s="114" t="s">
        <v>251</v>
      </c>
      <c r="M1068" s="109">
        <v>1.7182870370370373E-3</v>
      </c>
      <c r="N1068" s="43" t="s">
        <v>35</v>
      </c>
      <c r="O1068" s="113">
        <v>44871</v>
      </c>
      <c r="P1068" s="43" t="s">
        <v>37</v>
      </c>
      <c r="Q1068" s="57" t="s">
        <v>53</v>
      </c>
    </row>
    <row r="1069" spans="1:17" hidden="1" x14ac:dyDescent="0.55000000000000004">
      <c r="A1069" s="117" t="e">
        <f>VLOOKUP(B1069,verwijzingen!$A$5:$B$152,2,FALSE)&amp;L1069</f>
        <v>#N/A</v>
      </c>
      <c r="B1069" s="119" t="str">
        <f t="shared" si="60"/>
        <v>korte baan;50;schoolslag;vrouwen;oud</v>
      </c>
      <c r="C1069" s="119" t="str">
        <f t="shared" si="61"/>
        <v>korte baan;50;schoolslag;vrouwen</v>
      </c>
      <c r="D1069" s="119" t="str">
        <f t="shared" si="68"/>
        <v>korte baan;50;schoolslag;vrouwen0,000612731481481481</v>
      </c>
      <c r="E1069" s="119" t="str">
        <f t="shared" si="69"/>
        <v>korte baan;50;schoolslag;vrouwen;oud0,000612731481481481</v>
      </c>
      <c r="F1069" s="36" t="s">
        <v>530</v>
      </c>
      <c r="G1069" s="57" t="s">
        <v>57</v>
      </c>
      <c r="H1069" s="57">
        <v>50</v>
      </c>
      <c r="I1069" s="36" t="s">
        <v>14</v>
      </c>
      <c r="J1069" s="57" t="s">
        <v>451</v>
      </c>
      <c r="K1069" s="57">
        <v>2013</v>
      </c>
      <c r="L1069" s="114" t="s">
        <v>44</v>
      </c>
      <c r="M1069" s="109">
        <v>6.1273148148148146E-4</v>
      </c>
      <c r="N1069" s="43" t="s">
        <v>503</v>
      </c>
      <c r="O1069" s="113">
        <v>44885</v>
      </c>
      <c r="P1069" s="43" t="s">
        <v>349</v>
      </c>
      <c r="Q1069" s="57" t="s">
        <v>53</v>
      </c>
    </row>
    <row r="1070" spans="1:17" x14ac:dyDescent="0.55000000000000004">
      <c r="A1070" s="117" t="str">
        <f>VLOOKUP(B1070,verwijzingen!$A$5:$B$152,2,FALSE)&amp;L1070</f>
        <v>kbdwi1009 jaar</v>
      </c>
      <c r="B1070" s="119" t="str">
        <f t="shared" si="60"/>
        <v>korte baan;100;wisselslag;vrouwen;record</v>
      </c>
      <c r="C1070" s="119" t="str">
        <f t="shared" si="61"/>
        <v>korte baan;100;wisselslag;vrouwen</v>
      </c>
      <c r="D1070" s="119" t="str">
        <f t="shared" si="68"/>
        <v>korte baan;100;wisselslag;vrouwen0,00120983796296296</v>
      </c>
      <c r="E1070" s="119" t="str">
        <f t="shared" si="69"/>
        <v>korte baan;100;wisselslag;vrouwen;record0,00120983796296296</v>
      </c>
      <c r="F1070" s="36" t="s">
        <v>530</v>
      </c>
      <c r="G1070" s="57" t="s">
        <v>57</v>
      </c>
      <c r="H1070" s="57">
        <v>100</v>
      </c>
      <c r="I1070" s="36" t="s">
        <v>17</v>
      </c>
      <c r="J1070" s="57" t="s">
        <v>451</v>
      </c>
      <c r="K1070" s="57">
        <v>2013</v>
      </c>
      <c r="L1070" s="114" t="s">
        <v>44</v>
      </c>
      <c r="M1070" s="109">
        <v>1.2098379629629629E-3</v>
      </c>
      <c r="N1070" s="43" t="s">
        <v>503</v>
      </c>
      <c r="O1070" s="113">
        <v>44885</v>
      </c>
      <c r="P1070" s="43" t="s">
        <v>349</v>
      </c>
      <c r="Q1070" s="57" t="s">
        <v>38</v>
      </c>
    </row>
    <row r="1071" spans="1:17" hidden="1" x14ac:dyDescent="0.55000000000000004">
      <c r="A1071" s="117" t="e">
        <f>VLOOKUP(B1071,verwijzingen!$A$5:$B$152,2,FALSE)&amp;L1071</f>
        <v>#N/A</v>
      </c>
      <c r="B1071" s="119" t="str">
        <f t="shared" si="60"/>
        <v>korte baan;100;vrije slag;mannen;oud</v>
      </c>
      <c r="C1071" s="119" t="str">
        <f t="shared" si="61"/>
        <v>korte baan;100;vrije slag;mannen</v>
      </c>
      <c r="D1071" s="119" t="str">
        <f t="shared" si="68"/>
        <v>korte baan;100;vrije slag;mannen0,00100983796296296</v>
      </c>
      <c r="E1071" s="119" t="str">
        <f t="shared" si="69"/>
        <v>korte baan;100;vrije slag;mannen;oud0,00100983796296296</v>
      </c>
      <c r="F1071" s="36" t="s">
        <v>530</v>
      </c>
      <c r="G1071" s="57" t="s">
        <v>57</v>
      </c>
      <c r="H1071" s="57">
        <v>100</v>
      </c>
      <c r="I1071" s="36" t="s">
        <v>12</v>
      </c>
      <c r="J1071" s="57" t="s">
        <v>450</v>
      </c>
      <c r="K1071" s="57">
        <v>2011</v>
      </c>
      <c r="L1071" s="114" t="s">
        <v>46</v>
      </c>
      <c r="M1071" s="109">
        <v>1.009837962962963E-3</v>
      </c>
      <c r="N1071" s="43" t="s">
        <v>478</v>
      </c>
      <c r="O1071" s="113">
        <v>44885</v>
      </c>
      <c r="P1071" s="43" t="s">
        <v>349</v>
      </c>
      <c r="Q1071" s="57" t="s">
        <v>53</v>
      </c>
    </row>
    <row r="1072" spans="1:17" x14ac:dyDescent="0.55000000000000004">
      <c r="A1072" s="117" t="str">
        <f>VLOOKUP(B1072,verwijzingen!$A$5:$B$152,2,FALSE)&amp;L1072</f>
        <v>kbdvl10015 jaar</v>
      </c>
      <c r="B1072" s="119" t="str">
        <f t="shared" si="60"/>
        <v>korte baan;100;vlinderslag;vrouwen;record</v>
      </c>
      <c r="C1072" s="119" t="str">
        <f t="shared" si="61"/>
        <v>korte baan;100;vlinderslag;vrouwen</v>
      </c>
      <c r="D1072" s="119" t="str">
        <f t="shared" si="68"/>
        <v>korte baan;100;vlinderslag;vrouwen0,000782175925925926</v>
      </c>
      <c r="E1072" s="119" t="str">
        <f t="shared" si="69"/>
        <v>korte baan;100;vlinderslag;vrouwen;record0,000782175925925926</v>
      </c>
      <c r="F1072" s="36" t="s">
        <v>530</v>
      </c>
      <c r="G1072" s="57" t="s">
        <v>57</v>
      </c>
      <c r="H1072" s="57">
        <v>100</v>
      </c>
      <c r="I1072" s="36" t="s">
        <v>15</v>
      </c>
      <c r="J1072" s="57" t="s">
        <v>451</v>
      </c>
      <c r="K1072" s="57">
        <v>2007</v>
      </c>
      <c r="L1072" s="114" t="s">
        <v>50</v>
      </c>
      <c r="M1072" s="109">
        <v>7.8217592592592607E-4</v>
      </c>
      <c r="N1072" s="43" t="s">
        <v>26</v>
      </c>
      <c r="O1072" s="113">
        <v>44885</v>
      </c>
      <c r="P1072" s="43" t="s">
        <v>349</v>
      </c>
      <c r="Q1072" s="57" t="s">
        <v>38</v>
      </c>
    </row>
    <row r="1073" spans="1:17" hidden="1" x14ac:dyDescent="0.55000000000000004">
      <c r="A1073" s="117" t="e">
        <f>VLOOKUP(B1073,verwijzingen!$A$5:$B$152,2,FALSE)&amp;L1073</f>
        <v>#N/A</v>
      </c>
      <c r="B1073" s="119" t="str">
        <f t="shared" si="60"/>
        <v>korte baan;100;vrije slag;vrouwen;oud</v>
      </c>
      <c r="C1073" s="119" t="str">
        <f t="shared" si="61"/>
        <v>korte baan;100;vrije slag;vrouwen</v>
      </c>
      <c r="D1073" s="119" t="str">
        <f t="shared" si="68"/>
        <v>korte baan;100;vrije slag;vrouwen0,000771875</v>
      </c>
      <c r="E1073" s="119" t="str">
        <f t="shared" si="69"/>
        <v>korte baan;100;vrije slag;vrouwen;oud0,000771875</v>
      </c>
      <c r="F1073" s="36" t="s">
        <v>530</v>
      </c>
      <c r="G1073" s="57" t="s">
        <v>57</v>
      </c>
      <c r="H1073" s="57">
        <v>100</v>
      </c>
      <c r="I1073" s="36" t="s">
        <v>12</v>
      </c>
      <c r="J1073" s="57" t="s">
        <v>451</v>
      </c>
      <c r="K1073" s="57">
        <v>2007</v>
      </c>
      <c r="L1073" s="114" t="s">
        <v>50</v>
      </c>
      <c r="M1073" s="109">
        <v>7.7187499999999999E-4</v>
      </c>
      <c r="N1073" s="43" t="s">
        <v>464</v>
      </c>
      <c r="O1073" s="113">
        <v>44885</v>
      </c>
      <c r="P1073" s="43" t="s">
        <v>349</v>
      </c>
      <c r="Q1073" s="57" t="s">
        <v>53</v>
      </c>
    </row>
    <row r="1074" spans="1:17" hidden="1" x14ac:dyDescent="0.55000000000000004">
      <c r="A1074" s="117" t="e">
        <f>VLOOKUP(B1074,verwijzingen!$A$5:$B$152,2,FALSE)&amp;L1074</f>
        <v>#N/A</v>
      </c>
      <c r="B1074" s="119" t="str">
        <f t="shared" si="60"/>
        <v>korte baan;50;schoolslag;mannen;oud</v>
      </c>
      <c r="C1074" s="119" t="str">
        <f t="shared" si="61"/>
        <v>korte baan;50;schoolslag;mannen</v>
      </c>
      <c r="D1074" s="119" t="str">
        <f t="shared" si="68"/>
        <v>korte baan;50;schoolslag;mannen0,000381018518518519</v>
      </c>
      <c r="E1074" s="119" t="str">
        <f t="shared" si="69"/>
        <v>korte baan;50;schoolslag;mannen;oud0,000381018518518519</v>
      </c>
      <c r="F1074" s="36" t="s">
        <v>530</v>
      </c>
      <c r="G1074" s="57" t="s">
        <v>57</v>
      </c>
      <c r="H1074" s="57">
        <v>50</v>
      </c>
      <c r="I1074" s="36" t="s">
        <v>14</v>
      </c>
      <c r="J1074" s="57" t="s">
        <v>450</v>
      </c>
      <c r="K1074" s="57">
        <v>2001</v>
      </c>
      <c r="L1074" s="114" t="s">
        <v>251</v>
      </c>
      <c r="M1074" s="109">
        <v>3.810185185185186E-4</v>
      </c>
      <c r="N1074" s="43" t="s">
        <v>29</v>
      </c>
      <c r="O1074" s="113">
        <v>44885</v>
      </c>
      <c r="P1074" s="43" t="s">
        <v>349</v>
      </c>
      <c r="Q1074" s="57" t="s">
        <v>53</v>
      </c>
    </row>
    <row r="1075" spans="1:17" hidden="1" x14ac:dyDescent="0.55000000000000004">
      <c r="A1075" s="117" t="e">
        <f>VLOOKUP(B1075,verwijzingen!$A$5:$B$152,2,FALSE)&amp;L1075</f>
        <v>#N/A</v>
      </c>
      <c r="B1075" s="119" t="str">
        <f t="shared" si="60"/>
        <v>korte baan;200;vrije slag;mannen;oud</v>
      </c>
      <c r="C1075" s="119" t="str">
        <f t="shared" si="61"/>
        <v>korte baan;200;vrije slag;mannen</v>
      </c>
      <c r="D1075" s="119" t="str">
        <f t="shared" si="68"/>
        <v>korte baan;200;vrije slag;mannen0,00146180555555556</v>
      </c>
      <c r="E1075" s="119" t="str">
        <f t="shared" si="69"/>
        <v>korte baan;200;vrije slag;mannen;oud0,00146180555555556</v>
      </c>
      <c r="F1075" s="36" t="s">
        <v>530</v>
      </c>
      <c r="G1075" s="57" t="s">
        <v>57</v>
      </c>
      <c r="H1075" s="57">
        <v>200</v>
      </c>
      <c r="I1075" s="36" t="s">
        <v>12</v>
      </c>
      <c r="J1075" s="57" t="s">
        <v>450</v>
      </c>
      <c r="K1075" s="57">
        <v>2003</v>
      </c>
      <c r="L1075" s="114" t="s">
        <v>251</v>
      </c>
      <c r="M1075" s="109">
        <v>1.4618055555555556E-3</v>
      </c>
      <c r="N1075" s="43" t="s">
        <v>510</v>
      </c>
      <c r="O1075" s="113">
        <v>44885</v>
      </c>
      <c r="P1075" s="43" t="s">
        <v>349</v>
      </c>
      <c r="Q1075" s="57" t="s">
        <v>53</v>
      </c>
    </row>
    <row r="1076" spans="1:17" x14ac:dyDescent="0.55000000000000004">
      <c r="A1076" s="117" t="str">
        <f>VLOOKUP(B1076,verwijzingen!$A$5:$B$152,2,FALSE)&amp;L1076</f>
        <v>kbvvr4x100&gt;= 18 jaar</v>
      </c>
      <c r="B1076" s="119" t="str">
        <f t="shared" si="60"/>
        <v>korte baan;4x100;vrije slag;vrouwen;record</v>
      </c>
      <c r="C1076" s="119" t="str">
        <f t="shared" si="61"/>
        <v>korte baan;4x100;vrije slag;vrouwen</v>
      </c>
      <c r="D1076" s="119" t="str">
        <f t="shared" si="68"/>
        <v>korte baan;4x100;vrije slag;vrouwen0,00305729166666667</v>
      </c>
      <c r="E1076" s="119" t="str">
        <f t="shared" si="69"/>
        <v>korte baan;4x100;vrije slag;vrouwen;record0,00305729166666667</v>
      </c>
      <c r="F1076" s="36" t="s">
        <v>530</v>
      </c>
      <c r="G1076" s="57" t="s">
        <v>57</v>
      </c>
      <c r="H1076" s="57" t="s">
        <v>351</v>
      </c>
      <c r="I1076" s="36" t="s">
        <v>12</v>
      </c>
      <c r="J1076" s="57" t="s">
        <v>451</v>
      </c>
      <c r="K1076" s="57">
        <v>2000</v>
      </c>
      <c r="L1076" s="114" t="s">
        <v>251</v>
      </c>
      <c r="M1076" s="109">
        <v>3.0572916666666665E-3</v>
      </c>
      <c r="N1076" s="43" t="s">
        <v>353</v>
      </c>
      <c r="O1076" s="113">
        <v>44885</v>
      </c>
      <c r="P1076" s="43" t="s">
        <v>349</v>
      </c>
      <c r="Q1076" s="57" t="s">
        <v>38</v>
      </c>
    </row>
    <row r="1077" spans="1:17" x14ac:dyDescent="0.55000000000000004">
      <c r="A1077" s="117" t="str">
        <f>VLOOKUP(B1077,verwijzingen!$A$5:$B$152,2,FALSE)&amp;L1077</f>
        <v>kbdvr258 jaar</v>
      </c>
      <c r="B1077" s="119" t="str">
        <f t="shared" si="60"/>
        <v>korte baan;25;vrije slag;vrouwen;record</v>
      </c>
      <c r="C1077" s="119" t="str">
        <f t="shared" si="61"/>
        <v>korte baan;25;vrije slag;vrouwen</v>
      </c>
      <c r="D1077" s="119" t="str">
        <f t="shared" si="68"/>
        <v>korte baan;25;vrije slag;vrouwen0,000284027777777778</v>
      </c>
      <c r="E1077" s="119" t="str">
        <f t="shared" si="69"/>
        <v>korte baan;25;vrije slag;vrouwen;record0,000284027777777778</v>
      </c>
      <c r="F1077" s="36" t="s">
        <v>530</v>
      </c>
      <c r="G1077" s="57" t="s">
        <v>57</v>
      </c>
      <c r="H1077" s="57">
        <v>25</v>
      </c>
      <c r="I1077" s="36" t="s">
        <v>12</v>
      </c>
      <c r="J1077" s="57" t="s">
        <v>451</v>
      </c>
      <c r="K1077" s="57">
        <v>2014</v>
      </c>
      <c r="L1077" s="114" t="s">
        <v>43</v>
      </c>
      <c r="M1077" s="109">
        <v>2.8402777777777774E-4</v>
      </c>
      <c r="N1077" s="43" t="s">
        <v>477</v>
      </c>
      <c r="O1077" s="113">
        <v>44899</v>
      </c>
      <c r="P1077" s="43" t="s">
        <v>545</v>
      </c>
      <c r="Q1077" s="57" t="s">
        <v>38</v>
      </c>
    </row>
    <row r="1078" spans="1:17" hidden="1" x14ac:dyDescent="0.55000000000000004">
      <c r="A1078" s="117" t="e">
        <f>VLOOKUP(B1078,verwijzingen!$A$5:$B$152,2,FALSE)&amp;L1078</f>
        <v>#N/A</v>
      </c>
      <c r="B1078" s="119" t="str">
        <f t="shared" si="60"/>
        <v>korte baan;25;rugslag;vrouwen;oud</v>
      </c>
      <c r="C1078" s="119" t="str">
        <f t="shared" si="61"/>
        <v>korte baan;25;rugslag;vrouwen</v>
      </c>
      <c r="D1078" s="119" t="str">
        <f t="shared" si="68"/>
        <v>korte baan;25;rugslag;vrouwen0,00032025462962963</v>
      </c>
      <c r="E1078" s="119" t="str">
        <f t="shared" si="69"/>
        <v>korte baan;25;rugslag;vrouwen;oud0,00032025462962963</v>
      </c>
      <c r="F1078" s="36" t="s">
        <v>530</v>
      </c>
      <c r="G1078" s="57" t="s">
        <v>57</v>
      </c>
      <c r="H1078" s="57">
        <v>25</v>
      </c>
      <c r="I1078" s="36" t="s">
        <v>13</v>
      </c>
      <c r="J1078" s="57" t="s">
        <v>451</v>
      </c>
      <c r="K1078" s="57">
        <v>2014</v>
      </c>
      <c r="L1078" s="114" t="s">
        <v>43</v>
      </c>
      <c r="M1078" s="109">
        <v>3.2025462962962964E-4</v>
      </c>
      <c r="N1078" s="43" t="s">
        <v>477</v>
      </c>
      <c r="O1078" s="113">
        <v>44899</v>
      </c>
      <c r="P1078" s="43" t="s">
        <v>545</v>
      </c>
      <c r="Q1078" s="57" t="s">
        <v>53</v>
      </c>
    </row>
    <row r="1079" spans="1:17" x14ac:dyDescent="0.55000000000000004">
      <c r="A1079" s="117" t="str">
        <f>VLOOKUP(B1079,verwijzingen!$A$5:$B$152,2,FALSE)&amp;L1079</f>
        <v>kbhvr258 jaar</v>
      </c>
      <c r="B1079" s="119" t="str">
        <f t="shared" si="60"/>
        <v>korte baan;25;vrije slag;mannen;record</v>
      </c>
      <c r="C1079" s="119" t="str">
        <f t="shared" si="61"/>
        <v>korte baan;25;vrije slag;mannen</v>
      </c>
      <c r="D1079" s="119" t="str">
        <f t="shared" si="68"/>
        <v>korte baan;25;vrije slag;mannen0,000306481481481482</v>
      </c>
      <c r="E1079" s="119" t="str">
        <f t="shared" si="69"/>
        <v>korte baan;25;vrije slag;mannen;record0,000306481481481482</v>
      </c>
      <c r="F1079" s="36" t="s">
        <v>530</v>
      </c>
      <c r="G1079" s="57" t="s">
        <v>57</v>
      </c>
      <c r="H1079" s="57">
        <v>25</v>
      </c>
      <c r="I1079" s="36" t="s">
        <v>12</v>
      </c>
      <c r="J1079" s="57" t="s">
        <v>450</v>
      </c>
      <c r="K1079" s="57">
        <v>2014</v>
      </c>
      <c r="L1079" s="114" t="s">
        <v>43</v>
      </c>
      <c r="M1079" s="109">
        <v>3.0648148148148152E-4</v>
      </c>
      <c r="N1079" s="43" t="s">
        <v>537</v>
      </c>
      <c r="O1079" s="113">
        <v>44899</v>
      </c>
      <c r="P1079" s="43" t="s">
        <v>545</v>
      </c>
      <c r="Q1079" s="57" t="s">
        <v>38</v>
      </c>
    </row>
    <row r="1080" spans="1:17" x14ac:dyDescent="0.55000000000000004">
      <c r="A1080" s="117" t="str">
        <f>VLOOKUP(B1080,verwijzingen!$A$5:$B$152,2,FALSE)&amp;L1080</f>
        <v>kbhru258 jaar</v>
      </c>
      <c r="B1080" s="119" t="str">
        <f t="shared" si="60"/>
        <v>korte baan;25;rugslag;mannen;record</v>
      </c>
      <c r="C1080" s="119" t="str">
        <f t="shared" si="61"/>
        <v>korte baan;25;rugslag;mannen</v>
      </c>
      <c r="D1080" s="119" t="str">
        <f t="shared" si="68"/>
        <v>korte baan;25;rugslag;mannen0,000303587962962963</v>
      </c>
      <c r="E1080" s="119" t="str">
        <f t="shared" si="69"/>
        <v>korte baan;25;rugslag;mannen;record0,000303587962962963</v>
      </c>
      <c r="F1080" s="36" t="s">
        <v>530</v>
      </c>
      <c r="G1080" s="57" t="s">
        <v>57</v>
      </c>
      <c r="H1080" s="57">
        <v>25</v>
      </c>
      <c r="I1080" s="36" t="s">
        <v>13</v>
      </c>
      <c r="J1080" s="57" t="s">
        <v>450</v>
      </c>
      <c r="K1080" s="57">
        <v>2014</v>
      </c>
      <c r="L1080" s="114" t="s">
        <v>43</v>
      </c>
      <c r="M1080" s="109">
        <v>3.0358796296296291E-4</v>
      </c>
      <c r="N1080" s="43" t="s">
        <v>537</v>
      </c>
      <c r="O1080" s="113">
        <v>44899</v>
      </c>
      <c r="P1080" s="43" t="s">
        <v>545</v>
      </c>
      <c r="Q1080" s="57" t="s">
        <v>38</v>
      </c>
    </row>
    <row r="1081" spans="1:17" hidden="1" x14ac:dyDescent="0.55000000000000004">
      <c r="A1081" s="117" t="e">
        <f>VLOOKUP(B1081,verwijzingen!$A$5:$B$152,2,FALSE)&amp;L1081</f>
        <v>#N/A</v>
      </c>
      <c r="B1081" s="119" t="str">
        <f t="shared" si="60"/>
        <v>korte baan;50;vlinderslag;vrouwen;oud</v>
      </c>
      <c r="C1081" s="119" t="str">
        <f t="shared" si="61"/>
        <v>korte baan;50;vlinderslag;vrouwen</v>
      </c>
      <c r="D1081" s="119" t="str">
        <f t="shared" si="68"/>
        <v>korte baan;50;vlinderslag;vrouwen0,000603703703703704</v>
      </c>
      <c r="E1081" s="119" t="str">
        <f t="shared" si="69"/>
        <v>korte baan;50;vlinderslag;vrouwen;oud0,000603703703703704</v>
      </c>
      <c r="F1081" s="36" t="s">
        <v>530</v>
      </c>
      <c r="G1081" s="57" t="s">
        <v>57</v>
      </c>
      <c r="H1081" s="57">
        <v>50</v>
      </c>
      <c r="I1081" s="36" t="s">
        <v>15</v>
      </c>
      <c r="J1081" s="57" t="s">
        <v>451</v>
      </c>
      <c r="K1081" s="57">
        <v>2013</v>
      </c>
      <c r="L1081" s="114" t="s">
        <v>44</v>
      </c>
      <c r="M1081" s="109">
        <v>6.0370370370370363E-4</v>
      </c>
      <c r="N1081" s="43" t="s">
        <v>503</v>
      </c>
      <c r="O1081" s="113">
        <v>44899</v>
      </c>
      <c r="P1081" s="43" t="s">
        <v>546</v>
      </c>
      <c r="Q1081" s="57" t="s">
        <v>53</v>
      </c>
    </row>
    <row r="1082" spans="1:17" x14ac:dyDescent="0.55000000000000004">
      <c r="A1082" s="117" t="str">
        <f>VLOOKUP(B1082,verwijzingen!$A$5:$B$152,2,FALSE)&amp;L1082</f>
        <v>kbdwi2009 jaar</v>
      </c>
      <c r="B1082" s="119" t="str">
        <f t="shared" si="60"/>
        <v>korte baan;200;wisselslag;vrouwen;record</v>
      </c>
      <c r="C1082" s="119" t="str">
        <f t="shared" si="61"/>
        <v>korte baan;200;wisselslag;vrouwen</v>
      </c>
      <c r="D1082" s="119" t="str">
        <f t="shared" si="68"/>
        <v>korte baan;200;wisselslag;vrouwen0,00262488425925926</v>
      </c>
      <c r="E1082" s="119" t="str">
        <f t="shared" si="69"/>
        <v>korte baan;200;wisselslag;vrouwen;record0,00262488425925926</v>
      </c>
      <c r="F1082" s="36" t="s">
        <v>530</v>
      </c>
      <c r="G1082" s="57" t="s">
        <v>57</v>
      </c>
      <c r="H1082" s="57">
        <v>200</v>
      </c>
      <c r="I1082" s="36" t="s">
        <v>17</v>
      </c>
      <c r="J1082" s="57" t="s">
        <v>451</v>
      </c>
      <c r="K1082" s="57">
        <v>2013</v>
      </c>
      <c r="L1082" s="114" t="s">
        <v>44</v>
      </c>
      <c r="M1082" s="109">
        <v>2.6248842592592591E-3</v>
      </c>
      <c r="N1082" s="43" t="s">
        <v>503</v>
      </c>
      <c r="O1082" s="113">
        <v>44899</v>
      </c>
      <c r="P1082" s="43" t="s">
        <v>349</v>
      </c>
      <c r="Q1082" s="57" t="s">
        <v>38</v>
      </c>
    </row>
    <row r="1083" spans="1:17" hidden="1" x14ac:dyDescent="0.55000000000000004">
      <c r="A1083" s="117" t="e">
        <f>VLOOKUP(B1083,verwijzingen!$A$5:$B$152,2,FALSE)&amp;L1083</f>
        <v>#N/A</v>
      </c>
      <c r="B1083" s="119" t="str">
        <f t="shared" si="60"/>
        <v>korte baan;25;vlinderslag;mannen;oud</v>
      </c>
      <c r="C1083" s="119" t="str">
        <f t="shared" si="61"/>
        <v>korte baan;25;vlinderslag;mannen</v>
      </c>
      <c r="D1083" s="119" t="str">
        <f t="shared" si="68"/>
        <v>korte baan;25;vlinderslag;mannen0,000353472222222222</v>
      </c>
      <c r="E1083" s="119" t="str">
        <f t="shared" si="69"/>
        <v>korte baan;25;vlinderslag;mannen;oud0,000353472222222222</v>
      </c>
      <c r="F1083" s="36" t="s">
        <v>530</v>
      </c>
      <c r="G1083" s="57" t="s">
        <v>57</v>
      </c>
      <c r="H1083" s="57">
        <v>25</v>
      </c>
      <c r="I1083" s="36" t="s">
        <v>15</v>
      </c>
      <c r="J1083" s="57" t="s">
        <v>450</v>
      </c>
      <c r="K1083" s="57">
        <v>2012</v>
      </c>
      <c r="L1083" s="114" t="s">
        <v>45</v>
      </c>
      <c r="M1083" s="109">
        <v>3.5347222222222225E-4</v>
      </c>
      <c r="N1083" s="43" t="s">
        <v>548</v>
      </c>
      <c r="O1083" s="113">
        <v>44899</v>
      </c>
      <c r="P1083" s="43" t="s">
        <v>37</v>
      </c>
      <c r="Q1083" s="57" t="s">
        <v>53</v>
      </c>
    </row>
    <row r="1084" spans="1:17" hidden="1" x14ac:dyDescent="0.55000000000000004">
      <c r="A1084" s="117" t="e">
        <f>VLOOKUP(B1084,verwijzingen!$A$5:$B$152,2,FALSE)&amp;L1084</f>
        <v>#N/A</v>
      </c>
      <c r="B1084" s="119" t="str">
        <f t="shared" si="60"/>
        <v>korte baan;50;vrije slag;mannen;oud</v>
      </c>
      <c r="C1084" s="119" t="str">
        <f t="shared" si="61"/>
        <v>korte baan;50;vrije slag;mannen</v>
      </c>
      <c r="D1084" s="119" t="str">
        <f t="shared" si="68"/>
        <v>korte baan;50;vrije slag;mannen0,000443287037037037</v>
      </c>
      <c r="E1084" s="119" t="str">
        <f t="shared" si="69"/>
        <v>korte baan;50;vrije slag;mannen;oud0,000443287037037037</v>
      </c>
      <c r="F1084" s="36" t="s">
        <v>530</v>
      </c>
      <c r="G1084" s="57" t="s">
        <v>57</v>
      </c>
      <c r="H1084" s="57">
        <v>50</v>
      </c>
      <c r="I1084" s="36" t="s">
        <v>12</v>
      </c>
      <c r="J1084" s="57" t="s">
        <v>450</v>
      </c>
      <c r="K1084" s="57">
        <v>2011</v>
      </c>
      <c r="L1084" s="114" t="s">
        <v>46</v>
      </c>
      <c r="M1084" s="109">
        <v>4.4328703703703701E-4</v>
      </c>
      <c r="N1084" s="43" t="s">
        <v>478</v>
      </c>
      <c r="O1084" s="113">
        <v>44899</v>
      </c>
      <c r="P1084" s="43" t="s">
        <v>37</v>
      </c>
      <c r="Q1084" s="57" t="s">
        <v>53</v>
      </c>
    </row>
    <row r="1085" spans="1:17" hidden="1" x14ac:dyDescent="0.55000000000000004">
      <c r="A1085" s="117" t="e">
        <f>VLOOKUP(B1085,verwijzingen!$A$5:$B$152,2,FALSE)&amp;L1085</f>
        <v>#N/A</v>
      </c>
      <c r="B1085" s="119" t="str">
        <f t="shared" si="60"/>
        <v>korte baan;50;schoolslag;mannen;oud</v>
      </c>
      <c r="C1085" s="119" t="str">
        <f t="shared" si="61"/>
        <v>korte baan;50;schoolslag;mannen</v>
      </c>
      <c r="D1085" s="119" t="str">
        <f t="shared" si="68"/>
        <v>korte baan;50;schoolslag;mannen0,000605208333333333</v>
      </c>
      <c r="E1085" s="119" t="str">
        <f t="shared" si="69"/>
        <v>korte baan;50;schoolslag;mannen;oud0,000605208333333333</v>
      </c>
      <c r="F1085" s="36" t="s">
        <v>530</v>
      </c>
      <c r="G1085" s="57" t="s">
        <v>57</v>
      </c>
      <c r="H1085" s="57">
        <v>50</v>
      </c>
      <c r="I1085" s="36" t="s">
        <v>14</v>
      </c>
      <c r="J1085" s="57" t="s">
        <v>450</v>
      </c>
      <c r="K1085" s="57">
        <v>2011</v>
      </c>
      <c r="L1085" s="114" t="s">
        <v>46</v>
      </c>
      <c r="M1085" s="109">
        <v>6.0520833333333336E-4</v>
      </c>
      <c r="N1085" s="43" t="s">
        <v>478</v>
      </c>
      <c r="O1085" s="113">
        <v>44899</v>
      </c>
      <c r="P1085" s="43" t="s">
        <v>37</v>
      </c>
      <c r="Q1085" s="57" t="s">
        <v>53</v>
      </c>
    </row>
    <row r="1086" spans="1:17" hidden="1" x14ac:dyDescent="0.55000000000000004">
      <c r="A1086" s="117" t="e">
        <f>VLOOKUP(B1086,verwijzingen!$A$5:$B$152,2,FALSE)&amp;L1086</f>
        <v>#N/A</v>
      </c>
      <c r="B1086" s="119" t="str">
        <f t="shared" si="60"/>
        <v>korte baan;100;schoolslag;mannen;oud</v>
      </c>
      <c r="C1086" s="119" t="str">
        <f t="shared" si="61"/>
        <v>korte baan;100;schoolslag;mannen</v>
      </c>
      <c r="D1086" s="119" t="str">
        <f t="shared" si="68"/>
        <v>korte baan;100;schoolslag;mannen0,00126157407407407</v>
      </c>
      <c r="E1086" s="119" t="str">
        <f t="shared" si="69"/>
        <v>korte baan;100;schoolslag;mannen;oud0,00126157407407407</v>
      </c>
      <c r="F1086" s="36" t="s">
        <v>530</v>
      </c>
      <c r="G1086" s="57" t="s">
        <v>57</v>
      </c>
      <c r="H1086" s="57">
        <v>100</v>
      </c>
      <c r="I1086" s="36" t="s">
        <v>14</v>
      </c>
      <c r="J1086" s="57" t="s">
        <v>450</v>
      </c>
      <c r="K1086" s="57">
        <v>2011</v>
      </c>
      <c r="L1086" s="114" t="s">
        <v>46</v>
      </c>
      <c r="M1086" s="109">
        <v>1.261574074074074E-3</v>
      </c>
      <c r="N1086" s="43" t="s">
        <v>478</v>
      </c>
      <c r="O1086" s="113">
        <v>44899</v>
      </c>
      <c r="P1086" s="43" t="s">
        <v>37</v>
      </c>
      <c r="Q1086" s="57" t="s">
        <v>53</v>
      </c>
    </row>
    <row r="1087" spans="1:17" hidden="1" x14ac:dyDescent="0.55000000000000004">
      <c r="A1087" s="117" t="e">
        <f>VLOOKUP(B1087,verwijzingen!$A$5:$B$152,2,FALSE)&amp;L1087</f>
        <v>#N/A</v>
      </c>
      <c r="B1087" s="119" t="str">
        <f t="shared" si="60"/>
        <v>korte baan;200;wisselslag;mannen;oud</v>
      </c>
      <c r="C1087" s="119" t="str">
        <f t="shared" si="61"/>
        <v>korte baan;200;wisselslag;mannen</v>
      </c>
      <c r="D1087" s="119" t="str">
        <f t="shared" si="68"/>
        <v>korte baan;200;wisselslag;mannen0,00248078703703704</v>
      </c>
      <c r="E1087" s="119" t="str">
        <f t="shared" si="69"/>
        <v>korte baan;200;wisselslag;mannen;oud0,00248078703703704</v>
      </c>
      <c r="F1087" s="36" t="s">
        <v>530</v>
      </c>
      <c r="G1087" s="57" t="s">
        <v>57</v>
      </c>
      <c r="H1087" s="57">
        <v>200</v>
      </c>
      <c r="I1087" s="36" t="s">
        <v>17</v>
      </c>
      <c r="J1087" s="57" t="s">
        <v>450</v>
      </c>
      <c r="K1087" s="57">
        <v>2011</v>
      </c>
      <c r="L1087" s="114" t="s">
        <v>46</v>
      </c>
      <c r="M1087" s="109">
        <v>2.480787037037037E-3</v>
      </c>
      <c r="N1087" s="43" t="s">
        <v>478</v>
      </c>
      <c r="O1087" s="113">
        <v>44899</v>
      </c>
      <c r="P1087" s="43" t="s">
        <v>37</v>
      </c>
      <c r="Q1087" s="57" t="s">
        <v>53</v>
      </c>
    </row>
    <row r="1088" spans="1:17" x14ac:dyDescent="0.55000000000000004">
      <c r="A1088" s="117" t="str">
        <f>VLOOKUP(B1088,verwijzingen!$A$5:$B$152,2,FALSE)&amp;L1088</f>
        <v>kbdru20015 jaar</v>
      </c>
      <c r="B1088" s="119" t="str">
        <f t="shared" si="60"/>
        <v>korte baan;200;rugslag;vrouwen;record</v>
      </c>
      <c r="C1088" s="119" t="str">
        <f t="shared" si="61"/>
        <v>korte baan;200;rugslag;vrouwen</v>
      </c>
      <c r="D1088" s="119" t="str">
        <f t="shared" si="68"/>
        <v>korte baan;200;rugslag;vrouwen0,00171967592592593</v>
      </c>
      <c r="E1088" s="119" t="str">
        <f t="shared" si="69"/>
        <v>korte baan;200;rugslag;vrouwen;record0,00171967592592593</v>
      </c>
      <c r="F1088" s="36" t="s">
        <v>530</v>
      </c>
      <c r="G1088" s="57" t="s">
        <v>57</v>
      </c>
      <c r="H1088" s="57">
        <v>200</v>
      </c>
      <c r="I1088" s="36" t="s">
        <v>13</v>
      </c>
      <c r="J1088" s="57" t="s">
        <v>451</v>
      </c>
      <c r="K1088" s="57">
        <v>2007</v>
      </c>
      <c r="L1088" s="114" t="s">
        <v>50</v>
      </c>
      <c r="M1088" s="109">
        <v>1.7196759259259259E-3</v>
      </c>
      <c r="N1088" s="43" t="s">
        <v>26</v>
      </c>
      <c r="O1088" s="113">
        <v>44911</v>
      </c>
      <c r="P1088" s="43" t="s">
        <v>509</v>
      </c>
      <c r="Q1088" s="57" t="s">
        <v>38</v>
      </c>
    </row>
    <row r="1089" spans="1:17" x14ac:dyDescent="0.55000000000000004">
      <c r="A1089" s="117" t="str">
        <f>VLOOKUP(B1089,verwijzingen!$A$5:$B$152,2,FALSE)&amp;L1089</f>
        <v>kbdvr10015 jaar</v>
      </c>
      <c r="B1089" s="119" t="str">
        <f t="shared" si="60"/>
        <v>korte baan;100;vrije slag;vrouwen;record</v>
      </c>
      <c r="C1089" s="119" t="str">
        <f t="shared" si="61"/>
        <v>korte baan;100;vrije slag;vrouwen</v>
      </c>
      <c r="D1089" s="119" t="str">
        <f t="shared" si="68"/>
        <v>korte baan;100;vrije slag;vrouwen0,000747800925925926</v>
      </c>
      <c r="E1089" s="119" t="str">
        <f t="shared" si="69"/>
        <v>korte baan;100;vrije slag;vrouwen;record0,000747800925925926</v>
      </c>
      <c r="F1089" s="36" t="s">
        <v>530</v>
      </c>
      <c r="G1089" s="57" t="s">
        <v>57</v>
      </c>
      <c r="H1089" s="57">
        <v>100</v>
      </c>
      <c r="I1089" s="36" t="s">
        <v>12</v>
      </c>
      <c r="J1089" s="57" t="s">
        <v>451</v>
      </c>
      <c r="K1089" s="57">
        <v>2007</v>
      </c>
      <c r="L1089" s="114" t="s">
        <v>50</v>
      </c>
      <c r="M1089" s="109">
        <v>7.4780092592592595E-4</v>
      </c>
      <c r="N1089" s="43" t="s">
        <v>26</v>
      </c>
      <c r="O1089" s="113">
        <v>44923</v>
      </c>
      <c r="P1089" s="43" t="s">
        <v>453</v>
      </c>
      <c r="Q1089" s="57" t="s">
        <v>38</v>
      </c>
    </row>
    <row r="1090" spans="1:17" x14ac:dyDescent="0.55000000000000004">
      <c r="A1090" s="117" t="str">
        <f>VLOOKUP(B1090,verwijzingen!$A$5:$B$152,2,FALSE)&amp;L1090</f>
        <v>kbdru5015 jaar</v>
      </c>
      <c r="B1090" s="119" t="str">
        <f t="shared" si="60"/>
        <v>korte baan;50;rugslag;vrouwen;record</v>
      </c>
      <c r="C1090" s="119" t="str">
        <f t="shared" si="61"/>
        <v>korte baan;50;rugslag;vrouwen</v>
      </c>
      <c r="D1090" s="119" t="str">
        <f t="shared" si="68"/>
        <v>korte baan;50;rugslag;vrouwen0,000371759259259259</v>
      </c>
      <c r="E1090" s="119" t="str">
        <f t="shared" si="69"/>
        <v>korte baan;50;rugslag;vrouwen;record0,000371759259259259</v>
      </c>
      <c r="F1090" s="36" t="s">
        <v>530</v>
      </c>
      <c r="G1090" s="57" t="s">
        <v>57</v>
      </c>
      <c r="H1090" s="57">
        <v>50</v>
      </c>
      <c r="I1090" s="36" t="s">
        <v>13</v>
      </c>
      <c r="J1090" s="57" t="s">
        <v>451</v>
      </c>
      <c r="K1090" s="57">
        <v>2007</v>
      </c>
      <c r="L1090" s="114" t="s">
        <v>50</v>
      </c>
      <c r="M1090" s="109">
        <v>3.7175925925925923E-4</v>
      </c>
      <c r="N1090" s="43" t="s">
        <v>26</v>
      </c>
      <c r="O1090" s="113">
        <v>44923</v>
      </c>
      <c r="P1090" s="43" t="s">
        <v>453</v>
      </c>
      <c r="Q1090" s="57" t="s">
        <v>38</v>
      </c>
    </row>
    <row r="1091" spans="1:17" hidden="1" x14ac:dyDescent="0.55000000000000004">
      <c r="A1091" s="117" t="e">
        <f>VLOOKUP(B1091,verwijzingen!$A$5:$B$152,2,FALSE)&amp;L1091</f>
        <v>#N/A</v>
      </c>
      <c r="B1091" s="119" t="str">
        <f t="shared" si="60"/>
        <v>korte baan;100;rugslag;vrouwen;oud</v>
      </c>
      <c r="C1091" s="119" t="str">
        <f t="shared" si="61"/>
        <v>korte baan;100;rugslag;vrouwen</v>
      </c>
      <c r="D1091" s="119" t="str">
        <f t="shared" si="68"/>
        <v>korte baan;100;rugslag;vrouwen0,000801967592592593</v>
      </c>
      <c r="E1091" s="119" t="str">
        <f t="shared" si="69"/>
        <v>korte baan;100;rugslag;vrouwen;oud0,000801967592592593</v>
      </c>
      <c r="F1091" s="36" t="s">
        <v>530</v>
      </c>
      <c r="G1091" s="57" t="s">
        <v>57</v>
      </c>
      <c r="H1091" s="57">
        <v>100</v>
      </c>
      <c r="I1091" s="36" t="s">
        <v>13</v>
      </c>
      <c r="J1091" s="57" t="s">
        <v>451</v>
      </c>
      <c r="K1091" s="57">
        <v>2007</v>
      </c>
      <c r="L1091" s="114" t="s">
        <v>50</v>
      </c>
      <c r="M1091" s="109">
        <v>8.0196759259259273E-4</v>
      </c>
      <c r="N1091" s="43" t="s">
        <v>26</v>
      </c>
      <c r="O1091" s="113">
        <v>44923</v>
      </c>
      <c r="P1091" s="43" t="s">
        <v>453</v>
      </c>
      <c r="Q1091" s="57" t="s">
        <v>53</v>
      </c>
    </row>
    <row r="1092" spans="1:17" hidden="1" x14ac:dyDescent="0.55000000000000004">
      <c r="A1092" s="117" t="e">
        <f>VLOOKUP(B1092,verwijzingen!$A$5:$B$152,2,FALSE)&amp;L1092</f>
        <v>#N/A</v>
      </c>
      <c r="B1092" s="119" t="str">
        <f t="shared" si="60"/>
        <v>korte baan;50;vlinderslag;vrouwen;oud</v>
      </c>
      <c r="C1092" s="119" t="str">
        <f t="shared" si="61"/>
        <v>korte baan;50;vlinderslag;vrouwen</v>
      </c>
      <c r="D1092" s="119" t="str">
        <f t="shared" si="68"/>
        <v>korte baan;50;vlinderslag;vrouwen0,000358680555555555</v>
      </c>
      <c r="E1092" s="119" t="str">
        <f t="shared" si="69"/>
        <v>korte baan;50;vlinderslag;vrouwen;oud0,000358680555555555</v>
      </c>
      <c r="F1092" s="36" t="s">
        <v>530</v>
      </c>
      <c r="G1092" s="57" t="s">
        <v>57</v>
      </c>
      <c r="H1092" s="57">
        <v>50</v>
      </c>
      <c r="I1092" s="36" t="s">
        <v>15</v>
      </c>
      <c r="J1092" s="57" t="s">
        <v>451</v>
      </c>
      <c r="K1092" s="57">
        <v>2007</v>
      </c>
      <c r="L1092" s="114" t="s">
        <v>50</v>
      </c>
      <c r="M1092" s="109">
        <v>3.586805555555555E-4</v>
      </c>
      <c r="N1092" s="43" t="s">
        <v>26</v>
      </c>
      <c r="O1092" s="113">
        <v>44923</v>
      </c>
      <c r="P1092" s="43" t="s">
        <v>453</v>
      </c>
      <c r="Q1092" s="57" t="s">
        <v>53</v>
      </c>
    </row>
    <row r="1093" spans="1:17" x14ac:dyDescent="0.55000000000000004">
      <c r="A1093" s="117" t="str">
        <f>VLOOKUP(B1093,verwijzingen!$A$5:$B$152,2,FALSE)&amp;L1093</f>
        <v>kbdru10015 jaar</v>
      </c>
      <c r="B1093" s="119" t="str">
        <f t="shared" si="60"/>
        <v>korte baan;100;rugslag;vrouwen;record</v>
      </c>
      <c r="C1093" s="119" t="str">
        <f t="shared" si="61"/>
        <v>korte baan;100;rugslag;vrouwen</v>
      </c>
      <c r="D1093" s="119" t="str">
        <f t="shared" ref="D1093:D1123" si="70">CONCATENATE(C1093,M1093)</f>
        <v>korte baan;100;rugslag;vrouwen0,00078900462962963</v>
      </c>
      <c r="E1093" s="119" t="str">
        <f t="shared" ref="E1093:E1123" si="71">+B1093&amp;M1093</f>
        <v>korte baan;100;rugslag;vrouwen;record0,00078900462962963</v>
      </c>
      <c r="F1093" s="36" t="s">
        <v>530</v>
      </c>
      <c r="G1093" s="57" t="s">
        <v>57</v>
      </c>
      <c r="H1093" s="57">
        <v>100</v>
      </c>
      <c r="I1093" s="36" t="s">
        <v>13</v>
      </c>
      <c r="J1093" s="57" t="s">
        <v>451</v>
      </c>
      <c r="K1093" s="57">
        <v>2007</v>
      </c>
      <c r="L1093" s="114" t="s">
        <v>50</v>
      </c>
      <c r="M1093" s="109">
        <v>7.8900462962962952E-4</v>
      </c>
      <c r="N1093" s="43" t="s">
        <v>26</v>
      </c>
      <c r="O1093" s="113">
        <v>44923</v>
      </c>
      <c r="P1093" s="43" t="s">
        <v>453</v>
      </c>
      <c r="Q1093" s="57" t="s">
        <v>38</v>
      </c>
    </row>
    <row r="1094" spans="1:17" x14ac:dyDescent="0.55000000000000004">
      <c r="A1094" s="117" t="str">
        <f>VLOOKUP(B1094,verwijzingen!$A$5:$B$152,2,FALSE)&amp;L1094</f>
        <v>kbdvl5015 jaar</v>
      </c>
      <c r="B1094" s="119" t="str">
        <f t="shared" si="60"/>
        <v>korte baan;50;vlinderslag;vrouwen;record</v>
      </c>
      <c r="C1094" s="119" t="str">
        <f t="shared" si="61"/>
        <v>korte baan;50;vlinderslag;vrouwen</v>
      </c>
      <c r="D1094" s="119" t="str">
        <f t="shared" si="70"/>
        <v>korte baan;50;vlinderslag;vrouwen0,000354861111111111</v>
      </c>
      <c r="E1094" s="119" t="str">
        <f t="shared" si="71"/>
        <v>korte baan;50;vlinderslag;vrouwen;record0,000354861111111111</v>
      </c>
      <c r="F1094" s="36" t="s">
        <v>530</v>
      </c>
      <c r="G1094" s="57" t="s">
        <v>57</v>
      </c>
      <c r="H1094" s="57">
        <v>50</v>
      </c>
      <c r="I1094" s="36" t="s">
        <v>15</v>
      </c>
      <c r="J1094" s="57" t="s">
        <v>451</v>
      </c>
      <c r="K1094" s="57">
        <v>2007</v>
      </c>
      <c r="L1094" s="114" t="s">
        <v>50</v>
      </c>
      <c r="M1094" s="109">
        <v>3.5486111111111113E-4</v>
      </c>
      <c r="N1094" s="43" t="s">
        <v>26</v>
      </c>
      <c r="O1094" s="113">
        <v>44923</v>
      </c>
      <c r="P1094" s="43" t="s">
        <v>453</v>
      </c>
      <c r="Q1094" s="57" t="s">
        <v>38</v>
      </c>
    </row>
    <row r="1095" spans="1:17" hidden="1" x14ac:dyDescent="0.55000000000000004">
      <c r="A1095" s="117" t="e">
        <f>VLOOKUP(B1095,verwijzingen!$A$5:$B$152,2,FALSE)&amp;L1095</f>
        <v>#N/A</v>
      </c>
      <c r="B1095" s="119" t="str">
        <f t="shared" si="60"/>
        <v>korte baan;25;schoolslag;vrouwen;oud</v>
      </c>
      <c r="C1095" s="119" t="str">
        <f t="shared" si="61"/>
        <v>korte baan;25;schoolslag;vrouwen</v>
      </c>
      <c r="D1095" s="119" t="str">
        <f t="shared" si="70"/>
        <v>korte baan;25;schoolslag;vrouwen0,000326388888888889</v>
      </c>
      <c r="E1095" s="119" t="str">
        <f t="shared" si="71"/>
        <v>korte baan;25;schoolslag;vrouwen;oud0,000326388888888889</v>
      </c>
      <c r="F1095" s="36" t="s">
        <v>530</v>
      </c>
      <c r="G1095" s="57" t="s">
        <v>57</v>
      </c>
      <c r="H1095" s="57">
        <v>25</v>
      </c>
      <c r="I1095" s="36" t="s">
        <v>14</v>
      </c>
      <c r="J1095" s="57" t="s">
        <v>451</v>
      </c>
      <c r="K1095" s="57">
        <v>2014</v>
      </c>
      <c r="L1095" s="114" t="s">
        <v>44</v>
      </c>
      <c r="M1095" s="109">
        <v>3.2638888888888887E-4</v>
      </c>
      <c r="N1095" s="43" t="s">
        <v>531</v>
      </c>
      <c r="O1095" s="113">
        <v>44941</v>
      </c>
      <c r="P1095" s="43" t="s">
        <v>448</v>
      </c>
      <c r="Q1095" s="57" t="s">
        <v>53</v>
      </c>
    </row>
    <row r="1096" spans="1:17" hidden="1" x14ac:dyDescent="0.55000000000000004">
      <c r="A1096" s="117" t="e">
        <f>VLOOKUP(B1096,verwijzingen!$A$5:$B$152,2,FALSE)&amp;L1096</f>
        <v>#N/A</v>
      </c>
      <c r="B1096" s="119" t="str">
        <f t="shared" si="60"/>
        <v>korte baan;25;vrije slag;vrouwen;oud</v>
      </c>
      <c r="C1096" s="119" t="str">
        <f t="shared" si="61"/>
        <v>korte baan;25;vrije slag;vrouwen</v>
      </c>
      <c r="D1096" s="119" t="str">
        <f t="shared" si="70"/>
        <v>korte baan;25;vrije slag;vrouwen0,000277546296296296</v>
      </c>
      <c r="E1096" s="119" t="str">
        <f t="shared" si="71"/>
        <v>korte baan;25;vrije slag;vrouwen;oud0,000277546296296296</v>
      </c>
      <c r="F1096" s="36" t="s">
        <v>530</v>
      </c>
      <c r="G1096" s="57" t="s">
        <v>57</v>
      </c>
      <c r="H1096" s="57">
        <v>25</v>
      </c>
      <c r="I1096" s="36" t="s">
        <v>12</v>
      </c>
      <c r="J1096" s="57" t="s">
        <v>451</v>
      </c>
      <c r="K1096" s="57">
        <v>2014</v>
      </c>
      <c r="L1096" s="114" t="s">
        <v>44</v>
      </c>
      <c r="M1096" s="109">
        <v>2.775462962962963E-4</v>
      </c>
      <c r="N1096" s="43" t="s">
        <v>477</v>
      </c>
      <c r="O1096" s="113">
        <v>44941</v>
      </c>
      <c r="P1096" s="43" t="s">
        <v>448</v>
      </c>
      <c r="Q1096" s="57" t="s">
        <v>53</v>
      </c>
    </row>
    <row r="1097" spans="1:17" hidden="1" x14ac:dyDescent="0.55000000000000004">
      <c r="A1097" s="117" t="e">
        <f>VLOOKUP(B1097,verwijzingen!$A$5:$B$152,2,FALSE)&amp;L1097</f>
        <v>#N/A</v>
      </c>
      <c r="B1097" s="119" t="str">
        <f t="shared" si="60"/>
        <v>korte baan;25;vrije slag;mannen;oud</v>
      </c>
      <c r="C1097" s="119" t="str">
        <f t="shared" si="61"/>
        <v>korte baan;25;vrije slag;mannen</v>
      </c>
      <c r="D1097" s="119" t="str">
        <f t="shared" si="70"/>
        <v>korte baan;25;vrije slag;mannen0,000307407407407407</v>
      </c>
      <c r="E1097" s="119" t="str">
        <f t="shared" si="71"/>
        <v>korte baan;25;vrije slag;mannen;oud0,000307407407407407</v>
      </c>
      <c r="F1097" s="36" t="s">
        <v>530</v>
      </c>
      <c r="G1097" s="57" t="s">
        <v>57</v>
      </c>
      <c r="H1097" s="57">
        <v>25</v>
      </c>
      <c r="I1097" s="36" t="s">
        <v>12</v>
      </c>
      <c r="J1097" s="57" t="s">
        <v>450</v>
      </c>
      <c r="K1097" s="57">
        <v>2014</v>
      </c>
      <c r="L1097" s="114" t="s">
        <v>44</v>
      </c>
      <c r="M1097" s="109">
        <v>3.0740740740740739E-4</v>
      </c>
      <c r="N1097" s="43" t="s">
        <v>537</v>
      </c>
      <c r="O1097" s="113">
        <v>44941</v>
      </c>
      <c r="P1097" s="43" t="s">
        <v>448</v>
      </c>
      <c r="Q1097" s="57" t="s">
        <v>53</v>
      </c>
    </row>
    <row r="1098" spans="1:17" hidden="1" x14ac:dyDescent="0.55000000000000004">
      <c r="A1098" s="117" t="e">
        <f>VLOOKUP(B1098,verwijzingen!$A$5:$B$152,2,FALSE)&amp;L1098</f>
        <v>#N/A</v>
      </c>
      <c r="B1098" s="119" t="str">
        <f t="shared" si="60"/>
        <v>korte baan;25;rugslag;mannen;oud</v>
      </c>
      <c r="C1098" s="119" t="str">
        <f t="shared" si="61"/>
        <v>korte baan;25;rugslag;mannen</v>
      </c>
      <c r="D1098" s="119" t="str">
        <f t="shared" si="70"/>
        <v>korte baan;25;rugslag;mannen0,000311226851851852</v>
      </c>
      <c r="E1098" s="119" t="str">
        <f t="shared" si="71"/>
        <v>korte baan;25;rugslag;mannen;oud0,000311226851851852</v>
      </c>
      <c r="F1098" s="36" t="s">
        <v>530</v>
      </c>
      <c r="G1098" s="57" t="s">
        <v>57</v>
      </c>
      <c r="H1098" s="57">
        <v>25</v>
      </c>
      <c r="I1098" s="36" t="s">
        <v>13</v>
      </c>
      <c r="J1098" s="57" t="s">
        <v>450</v>
      </c>
      <c r="K1098" s="57">
        <v>2014</v>
      </c>
      <c r="L1098" s="114" t="s">
        <v>44</v>
      </c>
      <c r="M1098" s="109">
        <v>3.1122685185185187E-4</v>
      </c>
      <c r="N1098" s="43" t="s">
        <v>537</v>
      </c>
      <c r="O1098" s="113">
        <v>44941</v>
      </c>
      <c r="P1098" s="43" t="s">
        <v>448</v>
      </c>
      <c r="Q1098" s="57" t="s">
        <v>53</v>
      </c>
    </row>
    <row r="1099" spans="1:17" hidden="1" x14ac:dyDescent="0.55000000000000004">
      <c r="A1099" s="117" t="e">
        <f>VLOOKUP(B1099,verwijzingen!$A$5:$B$152,2,FALSE)&amp;L1099</f>
        <v>#N/A</v>
      </c>
      <c r="B1099" s="119" t="str">
        <f t="shared" si="60"/>
        <v>korte baan;25;schoolslag;mannen;oud</v>
      </c>
      <c r="C1099" s="119" t="str">
        <f t="shared" si="61"/>
        <v>korte baan;25;schoolslag;mannen</v>
      </c>
      <c r="D1099" s="119" t="str">
        <f t="shared" si="70"/>
        <v>korte baan;25;schoolslag;mannen0,000326967592592593</v>
      </c>
      <c r="E1099" s="119" t="str">
        <f t="shared" si="71"/>
        <v>korte baan;25;schoolslag;mannen;oud0,000326967592592593</v>
      </c>
      <c r="F1099" s="36" t="s">
        <v>530</v>
      </c>
      <c r="G1099" s="57" t="s">
        <v>57</v>
      </c>
      <c r="H1099" s="57">
        <v>25</v>
      </c>
      <c r="I1099" s="36" t="s">
        <v>14</v>
      </c>
      <c r="J1099" s="57" t="s">
        <v>450</v>
      </c>
      <c r="K1099" s="57">
        <v>2014</v>
      </c>
      <c r="L1099" s="114" t="s">
        <v>44</v>
      </c>
      <c r="M1099" s="109">
        <v>3.2696759259259262E-4</v>
      </c>
      <c r="N1099" s="43" t="s">
        <v>537</v>
      </c>
      <c r="O1099" s="113">
        <v>44941</v>
      </c>
      <c r="P1099" s="43" t="s">
        <v>448</v>
      </c>
      <c r="Q1099" s="57" t="s">
        <v>53</v>
      </c>
    </row>
    <row r="1100" spans="1:17" hidden="1" x14ac:dyDescent="0.55000000000000004">
      <c r="A1100" s="117" t="e">
        <f>VLOOKUP(B1100,verwijzingen!$A$5:$B$152,2,FALSE)&amp;L1100</f>
        <v>#N/A</v>
      </c>
      <c r="B1100" s="119" t="str">
        <f t="shared" si="60"/>
        <v>korte baan;200;vrije slag;vrouwen;oud</v>
      </c>
      <c r="C1100" s="119" t="str">
        <f t="shared" si="61"/>
        <v>korte baan;200;vrije slag;vrouwen</v>
      </c>
      <c r="D1100" s="119" t="str">
        <f t="shared" si="70"/>
        <v>korte baan;200;vrije slag;vrouwen0,00236782407407407</v>
      </c>
      <c r="E1100" s="119" t="str">
        <f t="shared" si="71"/>
        <v>korte baan;200;vrije slag;vrouwen;oud0,00236782407407407</v>
      </c>
      <c r="F1100" s="36" t="s">
        <v>530</v>
      </c>
      <c r="G1100" s="57" t="s">
        <v>57</v>
      </c>
      <c r="H1100" s="57">
        <v>200</v>
      </c>
      <c r="I1100" s="36" t="s">
        <v>12</v>
      </c>
      <c r="J1100" s="57" t="s">
        <v>451</v>
      </c>
      <c r="K1100" s="57">
        <v>2013</v>
      </c>
      <c r="L1100" s="114" t="s">
        <v>45</v>
      </c>
      <c r="M1100" s="109">
        <v>2.3678240740740738E-3</v>
      </c>
      <c r="N1100" s="43" t="s">
        <v>503</v>
      </c>
      <c r="O1100" s="113">
        <v>44941</v>
      </c>
      <c r="P1100" s="43" t="s">
        <v>448</v>
      </c>
      <c r="Q1100" s="57" t="s">
        <v>53</v>
      </c>
    </row>
    <row r="1101" spans="1:17" x14ac:dyDescent="0.55000000000000004">
      <c r="A1101" s="117" t="str">
        <f>VLOOKUP(B1101,verwijzingen!$A$5:$B$152,2,FALSE)&amp;L1101</f>
        <v>kbdvl10010 jaar</v>
      </c>
      <c r="B1101" s="119" t="str">
        <f t="shared" si="60"/>
        <v>korte baan;100;vlinderslag;vrouwen;record</v>
      </c>
      <c r="C1101" s="119" t="str">
        <f t="shared" si="61"/>
        <v>korte baan;100;vlinderslag;vrouwen</v>
      </c>
      <c r="D1101" s="119" t="str">
        <f t="shared" si="70"/>
        <v>korte baan;100;vlinderslag;vrouwen0,00139537037037037</v>
      </c>
      <c r="E1101" s="119" t="str">
        <f t="shared" si="71"/>
        <v>korte baan;100;vlinderslag;vrouwen;record0,00139537037037037</v>
      </c>
      <c r="F1101" s="36" t="s">
        <v>530</v>
      </c>
      <c r="G1101" s="57" t="s">
        <v>57</v>
      </c>
      <c r="H1101" s="57">
        <v>100</v>
      </c>
      <c r="I1101" s="36" t="s">
        <v>15</v>
      </c>
      <c r="J1101" s="57" t="s">
        <v>451</v>
      </c>
      <c r="K1101" s="57">
        <v>2013</v>
      </c>
      <c r="L1101" s="114" t="s">
        <v>45</v>
      </c>
      <c r="M1101" s="109">
        <v>1.3953703703703704E-3</v>
      </c>
      <c r="N1101" s="43" t="s">
        <v>503</v>
      </c>
      <c r="O1101" s="113">
        <v>44941</v>
      </c>
      <c r="P1101" s="43" t="s">
        <v>448</v>
      </c>
      <c r="Q1101" s="57" t="s">
        <v>38</v>
      </c>
    </row>
    <row r="1102" spans="1:17" x14ac:dyDescent="0.55000000000000004">
      <c r="A1102" s="117" t="str">
        <f>VLOOKUP(B1102,verwijzingen!$A$5:$B$152,2,FALSE)&amp;L1102</f>
        <v>kbdsc5016 jaar</v>
      </c>
      <c r="B1102" s="119" t="str">
        <f t="shared" si="60"/>
        <v>korte baan;50;schoolslag;vrouwen;record</v>
      </c>
      <c r="C1102" s="119" t="str">
        <f t="shared" si="61"/>
        <v>korte baan;50;schoolslag;vrouwen</v>
      </c>
      <c r="D1102" s="119" t="str">
        <f t="shared" si="70"/>
        <v>korte baan;50;schoolslag;vrouwen0,000422337962962963</v>
      </c>
      <c r="E1102" s="119" t="str">
        <f t="shared" si="71"/>
        <v>korte baan;50;schoolslag;vrouwen;record0,000422337962962963</v>
      </c>
      <c r="F1102" s="36" t="s">
        <v>530</v>
      </c>
      <c r="G1102" s="57" t="s">
        <v>57</v>
      </c>
      <c r="H1102" s="57">
        <v>50</v>
      </c>
      <c r="I1102" s="36" t="s">
        <v>14</v>
      </c>
      <c r="J1102" s="57" t="s">
        <v>451</v>
      </c>
      <c r="K1102" s="57">
        <v>2007</v>
      </c>
      <c r="L1102" s="114" t="s">
        <v>51</v>
      </c>
      <c r="M1102" s="109">
        <v>4.2233796296296306E-4</v>
      </c>
      <c r="N1102" s="43" t="s">
        <v>464</v>
      </c>
      <c r="O1102" s="113">
        <v>44948</v>
      </c>
      <c r="P1102" s="43" t="s">
        <v>448</v>
      </c>
      <c r="Q1102" s="57" t="s">
        <v>38</v>
      </c>
    </row>
    <row r="1103" spans="1:17" x14ac:dyDescent="0.55000000000000004">
      <c r="A1103" s="117" t="str">
        <f>VLOOKUP(B1103,verwijzingen!$A$5:$B$152,2,FALSE)&amp;L1103</f>
        <v>kbdsc10016 jaar</v>
      </c>
      <c r="B1103" s="119" t="str">
        <f t="shared" si="60"/>
        <v>korte baan;100;schoolslag;vrouwen;record</v>
      </c>
      <c r="C1103" s="119" t="str">
        <f t="shared" si="61"/>
        <v>korte baan;100;schoolslag;vrouwen</v>
      </c>
      <c r="D1103" s="119" t="str">
        <f t="shared" si="70"/>
        <v>korte baan;100;schoolslag;vrouwen0,000935185185185185</v>
      </c>
      <c r="E1103" s="119" t="str">
        <f t="shared" si="71"/>
        <v>korte baan;100;schoolslag;vrouwen;record0,000935185185185185</v>
      </c>
      <c r="F1103" s="36" t="s">
        <v>530</v>
      </c>
      <c r="G1103" s="57" t="s">
        <v>57</v>
      </c>
      <c r="H1103" s="57">
        <v>100</v>
      </c>
      <c r="I1103" s="36" t="s">
        <v>14</v>
      </c>
      <c r="J1103" s="57" t="s">
        <v>451</v>
      </c>
      <c r="K1103" s="57">
        <v>2007</v>
      </c>
      <c r="L1103" s="114" t="s">
        <v>51</v>
      </c>
      <c r="M1103" s="109">
        <v>9.3518518518518516E-4</v>
      </c>
      <c r="N1103" s="43" t="s">
        <v>464</v>
      </c>
      <c r="O1103" s="113">
        <v>44948</v>
      </c>
      <c r="P1103" s="43" t="s">
        <v>448</v>
      </c>
      <c r="Q1103" s="57" t="s">
        <v>38</v>
      </c>
    </row>
    <row r="1104" spans="1:17" hidden="1" x14ac:dyDescent="0.55000000000000004">
      <c r="A1104" s="117" t="e">
        <f>VLOOKUP(B1104,verwijzingen!$A$5:$B$152,2,FALSE)&amp;L1104</f>
        <v>#N/A</v>
      </c>
      <c r="B1104" s="119" t="str">
        <f t="shared" si="60"/>
        <v>korte baan;50;vlinderslag;vrouwen;oud</v>
      </c>
      <c r="C1104" s="119" t="str">
        <f t="shared" si="61"/>
        <v>korte baan;50;vlinderslag;vrouwen</v>
      </c>
      <c r="D1104" s="119" t="str">
        <f t="shared" si="70"/>
        <v>korte baan;50;vlinderslag;vrouwen0,000381944444444444</v>
      </c>
      <c r="E1104" s="119" t="str">
        <f t="shared" si="71"/>
        <v>korte baan;50;vlinderslag;vrouwen;oud0,000381944444444444</v>
      </c>
      <c r="F1104" s="36" t="s">
        <v>530</v>
      </c>
      <c r="G1104" s="57" t="s">
        <v>57</v>
      </c>
      <c r="H1104" s="57">
        <v>50</v>
      </c>
      <c r="I1104" s="36" t="s">
        <v>15</v>
      </c>
      <c r="J1104" s="57" t="s">
        <v>451</v>
      </c>
      <c r="K1104" s="57">
        <v>2007</v>
      </c>
      <c r="L1104" s="114" t="s">
        <v>51</v>
      </c>
      <c r="M1104" s="109">
        <v>3.8194444444444446E-4</v>
      </c>
      <c r="N1104" s="43" t="s">
        <v>464</v>
      </c>
      <c r="O1104" s="113">
        <v>44948</v>
      </c>
      <c r="P1104" s="43" t="s">
        <v>448</v>
      </c>
      <c r="Q1104" s="57" t="s">
        <v>53</v>
      </c>
    </row>
    <row r="1105" spans="1:17" hidden="1" x14ac:dyDescent="0.55000000000000004">
      <c r="A1105" s="117" t="e">
        <f>VLOOKUP(B1105,verwijzingen!$A$5:$B$152,2,FALSE)&amp;L1105</f>
        <v>#N/A</v>
      </c>
      <c r="B1105" s="119" t="str">
        <f t="shared" si="60"/>
        <v>korte baan;100;wisselslag;vrouwen;oud</v>
      </c>
      <c r="C1105" s="119" t="str">
        <f t="shared" si="61"/>
        <v>korte baan;100;wisselslag;vrouwen</v>
      </c>
      <c r="D1105" s="119" t="str">
        <f t="shared" si="70"/>
        <v>korte baan;100;wisselslag;vrouwen0,000823842592592593</v>
      </c>
      <c r="E1105" s="119" t="str">
        <f t="shared" si="71"/>
        <v>korte baan;100;wisselslag;vrouwen;oud0,000823842592592593</v>
      </c>
      <c r="F1105" s="36" t="s">
        <v>530</v>
      </c>
      <c r="G1105" s="57" t="s">
        <v>57</v>
      </c>
      <c r="H1105" s="57">
        <v>100</v>
      </c>
      <c r="I1105" s="36" t="s">
        <v>17</v>
      </c>
      <c r="J1105" s="57" t="s">
        <v>451</v>
      </c>
      <c r="K1105" s="57">
        <v>2007</v>
      </c>
      <c r="L1105" s="114" t="s">
        <v>51</v>
      </c>
      <c r="M1105" s="109">
        <v>8.238425925925926E-4</v>
      </c>
      <c r="N1105" s="43" t="s">
        <v>26</v>
      </c>
      <c r="O1105" s="113">
        <v>44948</v>
      </c>
      <c r="P1105" s="43" t="s">
        <v>448</v>
      </c>
      <c r="Q1105" s="57" t="s">
        <v>53</v>
      </c>
    </row>
    <row r="1106" spans="1:17" hidden="1" x14ac:dyDescent="0.55000000000000004">
      <c r="A1106" s="117" t="e">
        <f>VLOOKUP(B1106,verwijzingen!$A$5:$B$152,2,FALSE)&amp;L1106</f>
        <v>#N/A</v>
      </c>
      <c r="B1106" s="119" t="str">
        <f t="shared" si="60"/>
        <v>korte baan;50;schoolslag;vrouwen;oud</v>
      </c>
      <c r="C1106" s="119" t="str">
        <f t="shared" si="61"/>
        <v>korte baan;50;schoolslag;vrouwen</v>
      </c>
      <c r="D1106" s="119" t="str">
        <f t="shared" si="70"/>
        <v>korte baan;50;schoolslag;vrouwen0,000440046296296296</v>
      </c>
      <c r="E1106" s="119" t="str">
        <f t="shared" si="71"/>
        <v>korte baan;50;schoolslag;vrouwen;oud0,000440046296296296</v>
      </c>
      <c r="F1106" s="36" t="s">
        <v>530</v>
      </c>
      <c r="G1106" s="57" t="s">
        <v>57</v>
      </c>
      <c r="H1106" s="57">
        <v>50</v>
      </c>
      <c r="I1106" s="36" t="s">
        <v>14</v>
      </c>
      <c r="J1106" s="57" t="s">
        <v>451</v>
      </c>
      <c r="K1106" s="57">
        <v>2005</v>
      </c>
      <c r="L1106" s="114" t="s">
        <v>251</v>
      </c>
      <c r="M1106" s="109">
        <v>4.4004629629629629E-4</v>
      </c>
      <c r="N1106" s="43" t="s">
        <v>465</v>
      </c>
      <c r="O1106" s="113">
        <v>44948</v>
      </c>
      <c r="P1106" s="43" t="s">
        <v>448</v>
      </c>
      <c r="Q1106" s="57" t="s">
        <v>53</v>
      </c>
    </row>
    <row r="1107" spans="1:17" x14ac:dyDescent="0.55000000000000004">
      <c r="A1107" s="117" t="str">
        <f>VLOOKUP(B1107,verwijzingen!$A$5:$B$152,2,FALSE)&amp;L1107</f>
        <v>kbdvl5010 jaar</v>
      </c>
      <c r="B1107" s="119" t="str">
        <f t="shared" si="60"/>
        <v>korte baan;50;vlinderslag;vrouwen;record</v>
      </c>
      <c r="C1107" s="119" t="str">
        <f t="shared" si="61"/>
        <v>korte baan;50;vlinderslag;vrouwen</v>
      </c>
      <c r="D1107" s="119" t="str">
        <f t="shared" si="70"/>
        <v>korte baan;50;vlinderslag;vrouwen0,000474189814814815</v>
      </c>
      <c r="E1107" s="119" t="str">
        <f t="shared" si="71"/>
        <v>korte baan;50;vlinderslag;vrouwen;record0,000474189814814815</v>
      </c>
      <c r="F1107" s="36" t="s">
        <v>530</v>
      </c>
      <c r="G1107" s="57" t="s">
        <v>57</v>
      </c>
      <c r="H1107" s="57">
        <v>50</v>
      </c>
      <c r="I1107" s="36" t="s">
        <v>15</v>
      </c>
      <c r="J1107" s="57" t="s">
        <v>451</v>
      </c>
      <c r="K1107" s="57">
        <v>2013</v>
      </c>
      <c r="L1107" s="114" t="s">
        <v>45</v>
      </c>
      <c r="M1107" s="109">
        <v>4.7418981481481482E-4</v>
      </c>
      <c r="N1107" s="43" t="s">
        <v>503</v>
      </c>
      <c r="O1107" s="113">
        <v>44955</v>
      </c>
      <c r="P1107" s="43" t="s">
        <v>529</v>
      </c>
      <c r="Q1107" s="57" t="s">
        <v>38</v>
      </c>
    </row>
    <row r="1108" spans="1:17" hidden="1" x14ac:dyDescent="0.55000000000000004">
      <c r="A1108" s="117" t="e">
        <f>VLOOKUP(B1108,verwijzingen!$A$5:$B$152,2,FALSE)&amp;L1108</f>
        <v>#N/A</v>
      </c>
      <c r="B1108" s="119" t="str">
        <f t="shared" si="60"/>
        <v>korte baan;50;vlinderslag;vrouwen;oud</v>
      </c>
      <c r="C1108" s="119" t="str">
        <f t="shared" si="61"/>
        <v>korte baan;50;vlinderslag;vrouwen</v>
      </c>
      <c r="D1108" s="119" t="str">
        <f t="shared" si="70"/>
        <v>korte baan;50;vlinderslag;vrouwen0,000368287037037037</v>
      </c>
      <c r="E1108" s="119" t="str">
        <f t="shared" si="71"/>
        <v>korte baan;50;vlinderslag;vrouwen;oud0,000368287037037037</v>
      </c>
      <c r="F1108" s="36" t="s">
        <v>530</v>
      </c>
      <c r="G1108" s="57" t="s">
        <v>57</v>
      </c>
      <c r="H1108" s="57">
        <v>50</v>
      </c>
      <c r="I1108" s="36" t="s">
        <v>15</v>
      </c>
      <c r="J1108" s="57" t="s">
        <v>451</v>
      </c>
      <c r="K1108" s="57">
        <v>2007</v>
      </c>
      <c r="L1108" s="114" t="s">
        <v>51</v>
      </c>
      <c r="M1108" s="109">
        <v>3.6828703703703703E-4</v>
      </c>
      <c r="N1108" s="43" t="s">
        <v>26</v>
      </c>
      <c r="O1108" s="113">
        <v>44955</v>
      </c>
      <c r="P1108" s="43" t="s">
        <v>529</v>
      </c>
      <c r="Q1108" s="57" t="s">
        <v>53</v>
      </c>
    </row>
    <row r="1109" spans="1:17" hidden="1" x14ac:dyDescent="0.55000000000000004">
      <c r="A1109" s="117" t="e">
        <f>VLOOKUP(B1109,verwijzingen!$A$5:$B$152,2,FALSE)&amp;L1109</f>
        <v>#N/A</v>
      </c>
      <c r="B1109" s="119" t="str">
        <f t="shared" si="60"/>
        <v>korte baan;100;vlinderslag;vrouwen;oud</v>
      </c>
      <c r="C1109" s="119" t="str">
        <f t="shared" si="61"/>
        <v>korte baan;100;vlinderslag;vrouwen</v>
      </c>
      <c r="D1109" s="119" t="str">
        <f t="shared" si="70"/>
        <v>korte baan;100;vlinderslag;vrouwen0,000793981481481481</v>
      </c>
      <c r="E1109" s="119" t="str">
        <f t="shared" si="71"/>
        <v>korte baan;100;vlinderslag;vrouwen;oud0,000793981481481481</v>
      </c>
      <c r="F1109" s="36" t="s">
        <v>530</v>
      </c>
      <c r="G1109" s="57" t="s">
        <v>57</v>
      </c>
      <c r="H1109" s="57">
        <v>100</v>
      </c>
      <c r="I1109" s="36" t="s">
        <v>15</v>
      </c>
      <c r="J1109" s="57" t="s">
        <v>451</v>
      </c>
      <c r="K1109" s="57">
        <v>2007</v>
      </c>
      <c r="L1109" s="114" t="s">
        <v>51</v>
      </c>
      <c r="M1109" s="109">
        <v>7.9398148148148145E-4</v>
      </c>
      <c r="N1109" s="43" t="s">
        <v>26</v>
      </c>
      <c r="O1109" s="113">
        <v>44955</v>
      </c>
      <c r="P1109" s="43" t="s">
        <v>529</v>
      </c>
      <c r="Q1109" s="57" t="s">
        <v>53</v>
      </c>
    </row>
    <row r="1110" spans="1:17" x14ac:dyDescent="0.55000000000000004">
      <c r="A1110" s="117" t="str">
        <f>VLOOKUP(B1110,verwijzingen!$A$5:$B$152,2,FALSE)&amp;L1110</f>
        <v>kbdwi20016 jaar</v>
      </c>
      <c r="B1110" s="119" t="str">
        <f t="shared" si="60"/>
        <v>korte baan;200;wisselslag;vrouwen;record</v>
      </c>
      <c r="C1110" s="119" t="str">
        <f t="shared" si="61"/>
        <v>korte baan;200;wisselslag;vrouwen</v>
      </c>
      <c r="D1110" s="119" t="str">
        <f t="shared" si="70"/>
        <v>korte baan;200;wisselslag;vrouwen0,00176770833333333</v>
      </c>
      <c r="E1110" s="119" t="str">
        <f t="shared" si="71"/>
        <v>korte baan;200;wisselslag;vrouwen;record0,00176770833333333</v>
      </c>
      <c r="F1110" s="36" t="s">
        <v>530</v>
      </c>
      <c r="G1110" s="57" t="s">
        <v>57</v>
      </c>
      <c r="H1110" s="57">
        <v>200</v>
      </c>
      <c r="I1110" s="36" t="s">
        <v>17</v>
      </c>
      <c r="J1110" s="57" t="s">
        <v>451</v>
      </c>
      <c r="K1110" s="57">
        <v>2007</v>
      </c>
      <c r="L1110" s="114" t="s">
        <v>51</v>
      </c>
      <c r="M1110" s="109">
        <v>1.7677083333333336E-3</v>
      </c>
      <c r="N1110" s="43" t="s">
        <v>26</v>
      </c>
      <c r="O1110" s="113">
        <v>44955</v>
      </c>
      <c r="P1110" s="43" t="s">
        <v>529</v>
      </c>
      <c r="Q1110" s="57" t="s">
        <v>38</v>
      </c>
    </row>
    <row r="1111" spans="1:17" x14ac:dyDescent="0.55000000000000004">
      <c r="A1111" s="117" t="str">
        <f>VLOOKUP(B1111,verwijzingen!$A$5:$B$152,2,FALSE)&amp;L1111</f>
        <v>kbdsc20016 jaar</v>
      </c>
      <c r="B1111" s="119" t="str">
        <f t="shared" si="60"/>
        <v>korte baan;200;schoolslag;vrouwen;record</v>
      </c>
      <c r="C1111" s="119" t="str">
        <f t="shared" si="61"/>
        <v>korte baan;200;schoolslag;vrouwen</v>
      </c>
      <c r="D1111" s="119" t="str">
        <f t="shared" si="70"/>
        <v>korte baan;200;schoolslag;vrouwen0,0020150462962963</v>
      </c>
      <c r="E1111" s="119" t="str">
        <f t="shared" si="71"/>
        <v>korte baan;200;schoolslag;vrouwen;record0,0020150462962963</v>
      </c>
      <c r="F1111" s="36" t="s">
        <v>530</v>
      </c>
      <c r="G1111" s="57" t="s">
        <v>57</v>
      </c>
      <c r="H1111" s="57">
        <v>200</v>
      </c>
      <c r="I1111" s="36" t="s">
        <v>14</v>
      </c>
      <c r="J1111" s="57" t="s">
        <v>451</v>
      </c>
      <c r="K1111" s="57">
        <v>2007</v>
      </c>
      <c r="L1111" s="114" t="s">
        <v>51</v>
      </c>
      <c r="M1111" s="109">
        <v>2.0150462962962965E-3</v>
      </c>
      <c r="N1111" s="43" t="s">
        <v>464</v>
      </c>
      <c r="O1111" s="113">
        <v>44955</v>
      </c>
      <c r="P1111" s="43" t="s">
        <v>529</v>
      </c>
      <c r="Q1111" s="57" t="s">
        <v>38</v>
      </c>
    </row>
    <row r="1112" spans="1:17" hidden="1" x14ac:dyDescent="0.55000000000000004">
      <c r="A1112" s="117" t="e">
        <f>VLOOKUP(B1112,verwijzingen!$A$5:$B$152,2,FALSE)&amp;L1112</f>
        <v>#N/A</v>
      </c>
      <c r="B1112" s="119" t="str">
        <f t="shared" si="60"/>
        <v>korte baan;200;schoolslag;mannen;oud</v>
      </c>
      <c r="C1112" s="119" t="str">
        <f t="shared" si="61"/>
        <v>korte baan;200;schoolslag;mannen</v>
      </c>
      <c r="D1112" s="119" t="str">
        <f t="shared" si="70"/>
        <v>korte baan;200;schoolslag;mannen0,00194456018518519</v>
      </c>
      <c r="E1112" s="119" t="str">
        <f t="shared" si="71"/>
        <v>korte baan;200;schoolslag;mannen;oud0,00194456018518519</v>
      </c>
      <c r="F1112" s="36" t="s">
        <v>530</v>
      </c>
      <c r="G1112" s="57" t="s">
        <v>57</v>
      </c>
      <c r="H1112" s="57">
        <v>200</v>
      </c>
      <c r="I1112" s="36" t="s">
        <v>14</v>
      </c>
      <c r="J1112" s="57" t="s">
        <v>450</v>
      </c>
      <c r="K1112" s="57">
        <v>2004</v>
      </c>
      <c r="L1112" s="114" t="s">
        <v>251</v>
      </c>
      <c r="M1112" s="109">
        <v>1.9445601851851852E-3</v>
      </c>
      <c r="N1112" s="43" t="s">
        <v>34</v>
      </c>
      <c r="O1112" s="113">
        <v>44955</v>
      </c>
      <c r="P1112" s="43" t="s">
        <v>529</v>
      </c>
      <c r="Q1112" s="57" t="s">
        <v>53</v>
      </c>
    </row>
    <row r="1113" spans="1:17" x14ac:dyDescent="0.55000000000000004">
      <c r="A1113" s="117" t="str">
        <f>VLOOKUP(B1113,verwijzingen!$A$5:$B$152,2,FALSE)&amp;L1113</f>
        <v>kbhru200&gt;= 18 jaar</v>
      </c>
      <c r="B1113" s="119" t="str">
        <f t="shared" si="60"/>
        <v>korte baan;200;rugslag;mannen;record</v>
      </c>
      <c r="C1113" s="119" t="str">
        <f t="shared" si="61"/>
        <v>korte baan;200;rugslag;mannen</v>
      </c>
      <c r="D1113" s="119" t="str">
        <f t="shared" si="70"/>
        <v>korte baan;200;rugslag;mannen0,0016349537037037</v>
      </c>
      <c r="E1113" s="119" t="str">
        <f t="shared" si="71"/>
        <v>korte baan;200;rugslag;mannen;record0,0016349537037037</v>
      </c>
      <c r="F1113" s="36" t="s">
        <v>530</v>
      </c>
      <c r="G1113" s="57" t="s">
        <v>57</v>
      </c>
      <c r="H1113" s="57">
        <v>200</v>
      </c>
      <c r="I1113" s="36" t="s">
        <v>13</v>
      </c>
      <c r="J1113" s="57" t="s">
        <v>450</v>
      </c>
      <c r="K1113" s="57">
        <v>2003</v>
      </c>
      <c r="L1113" s="114" t="s">
        <v>251</v>
      </c>
      <c r="M1113" s="109">
        <v>1.6349537037037038E-3</v>
      </c>
      <c r="N1113" s="43" t="s">
        <v>20</v>
      </c>
      <c r="O1113" s="113">
        <v>44955</v>
      </c>
      <c r="P1113" s="43" t="s">
        <v>529</v>
      </c>
      <c r="Q1113" s="57" t="s">
        <v>38</v>
      </c>
    </row>
    <row r="1114" spans="1:17" x14ac:dyDescent="0.55000000000000004">
      <c r="A1114" s="117" t="str">
        <f>VLOOKUP(B1114,verwijzingen!$A$5:$B$152,2,FALSE)&amp;L1114</f>
        <v>kbdru50&gt;= 18 jaar</v>
      </c>
      <c r="B1114" s="119" t="str">
        <f t="shared" si="60"/>
        <v>korte baan;50;rugslag;vrouwen;record</v>
      </c>
      <c r="C1114" s="119" t="str">
        <f t="shared" si="61"/>
        <v>korte baan;50;rugslag;vrouwen</v>
      </c>
      <c r="D1114" s="119" t="str">
        <f t="shared" si="70"/>
        <v>korte baan;50;rugslag;vrouwen0,000428935185185185</v>
      </c>
      <c r="E1114" s="119" t="str">
        <f t="shared" si="71"/>
        <v>korte baan;50;rugslag;vrouwen;record0,000428935185185185</v>
      </c>
      <c r="F1114" s="36" t="s">
        <v>530</v>
      </c>
      <c r="G1114" s="57" t="s">
        <v>57</v>
      </c>
      <c r="H1114" s="57">
        <v>50</v>
      </c>
      <c r="I1114" s="36" t="s">
        <v>13</v>
      </c>
      <c r="J1114" s="57" t="s">
        <v>451</v>
      </c>
      <c r="K1114" s="57">
        <v>2005</v>
      </c>
      <c r="L1114" s="114" t="s">
        <v>251</v>
      </c>
      <c r="M1114" s="109">
        <v>4.2893518518518519E-4</v>
      </c>
      <c r="N1114" s="43" t="s">
        <v>465</v>
      </c>
      <c r="O1114" s="113">
        <v>44948</v>
      </c>
      <c r="P1114" s="43" t="s">
        <v>448</v>
      </c>
      <c r="Q1114" s="57" t="s">
        <v>38</v>
      </c>
    </row>
    <row r="1115" spans="1:17" x14ac:dyDescent="0.55000000000000004">
      <c r="A1115" s="117" t="str">
        <f>VLOOKUP(B1115,verwijzingen!$A$5:$B$152,2,FALSE)&amp;L1115</f>
        <v>kbdru200&gt;= 18 jaar</v>
      </c>
      <c r="B1115" s="119" t="str">
        <f t="shared" si="60"/>
        <v>korte baan;200;rugslag;vrouwen;record</v>
      </c>
      <c r="C1115" s="119" t="str">
        <f t="shared" si="61"/>
        <v>korte baan;200;rugslag;vrouwen</v>
      </c>
      <c r="D1115" s="119" t="str">
        <f t="shared" si="70"/>
        <v>korte baan;200;rugslag;vrouwen0,00189409722222222</v>
      </c>
      <c r="E1115" s="119" t="str">
        <f t="shared" si="71"/>
        <v>korte baan;200;rugslag;vrouwen;record0,00189409722222222</v>
      </c>
      <c r="F1115" s="36" t="s">
        <v>530</v>
      </c>
      <c r="G1115" s="57" t="s">
        <v>57</v>
      </c>
      <c r="H1115" s="57">
        <v>200</v>
      </c>
      <c r="I1115" s="36" t="s">
        <v>13</v>
      </c>
      <c r="J1115" s="57" t="s">
        <v>451</v>
      </c>
      <c r="K1115" s="57">
        <v>2005</v>
      </c>
      <c r="L1115" s="114" t="s">
        <v>251</v>
      </c>
      <c r="M1115" s="109">
        <v>1.8940972222222224E-3</v>
      </c>
      <c r="N1115" s="43" t="s">
        <v>465</v>
      </c>
      <c r="O1115" s="113">
        <v>44948</v>
      </c>
      <c r="P1115" s="43" t="s">
        <v>448</v>
      </c>
      <c r="Q1115" s="57" t="s">
        <v>38</v>
      </c>
    </row>
    <row r="1116" spans="1:17" x14ac:dyDescent="0.55000000000000004">
      <c r="A1116" s="117" t="str">
        <f>VLOOKUP(B1116,verwijzingen!$A$5:$B$152,2,FALSE)&amp;L1116</f>
        <v>kbdsc100&gt;= 18 jaar</v>
      </c>
      <c r="B1116" s="119" t="str">
        <f t="shared" si="60"/>
        <v>korte baan;100;schoolslag;vrouwen;record</v>
      </c>
      <c r="C1116" s="119" t="str">
        <f t="shared" si="61"/>
        <v>korte baan;100;schoolslag;vrouwen</v>
      </c>
      <c r="D1116" s="119" t="str">
        <f t="shared" si="70"/>
        <v>korte baan;100;schoolslag;vrouwen0,00097974537037037</v>
      </c>
      <c r="E1116" s="119" t="str">
        <f t="shared" si="71"/>
        <v>korte baan;100;schoolslag;vrouwen;record0,00097974537037037</v>
      </c>
      <c r="F1116" s="36" t="s">
        <v>530</v>
      </c>
      <c r="G1116" s="57" t="s">
        <v>57</v>
      </c>
      <c r="H1116" s="57">
        <v>100</v>
      </c>
      <c r="I1116" s="36" t="s">
        <v>14</v>
      </c>
      <c r="J1116" s="57" t="s">
        <v>451</v>
      </c>
      <c r="K1116" s="57">
        <v>2005</v>
      </c>
      <c r="L1116" s="114" t="s">
        <v>251</v>
      </c>
      <c r="M1116" s="109">
        <v>9.7974537037037041E-4</v>
      </c>
      <c r="N1116" s="43" t="s">
        <v>465</v>
      </c>
      <c r="O1116" s="113">
        <v>44948</v>
      </c>
      <c r="P1116" s="43" t="s">
        <v>448</v>
      </c>
      <c r="Q1116" s="57" t="s">
        <v>38</v>
      </c>
    </row>
    <row r="1117" spans="1:17" x14ac:dyDescent="0.55000000000000004">
      <c r="A1117" s="117" t="str">
        <f>VLOOKUP(B1117,verwijzingen!$A$5:$B$152,2,FALSE)&amp;L1117</f>
        <v>kbdsc200&gt;= 18 jaar</v>
      </c>
      <c r="B1117" s="119" t="str">
        <f t="shared" si="60"/>
        <v>korte baan;200;schoolslag;vrouwen;record</v>
      </c>
      <c r="C1117" s="119" t="str">
        <f t="shared" si="61"/>
        <v>korte baan;200;schoolslag;vrouwen</v>
      </c>
      <c r="D1117" s="119" t="str">
        <f t="shared" si="70"/>
        <v>korte baan;200;schoolslag;vrouwen0,00207175925925926</v>
      </c>
      <c r="E1117" s="119" t="str">
        <f t="shared" si="71"/>
        <v>korte baan;200;schoolslag;vrouwen;record0,00207175925925926</v>
      </c>
      <c r="F1117" s="36" t="s">
        <v>530</v>
      </c>
      <c r="G1117" s="57" t="s">
        <v>57</v>
      </c>
      <c r="H1117" s="57">
        <v>200</v>
      </c>
      <c r="I1117" s="36" t="s">
        <v>14</v>
      </c>
      <c r="J1117" s="57" t="s">
        <v>451</v>
      </c>
      <c r="K1117" s="57">
        <v>2005</v>
      </c>
      <c r="L1117" s="114" t="s">
        <v>251</v>
      </c>
      <c r="M1117" s="109">
        <v>2.0717592592592593E-3</v>
      </c>
      <c r="N1117" s="43" t="s">
        <v>465</v>
      </c>
      <c r="O1117" s="113">
        <v>44948</v>
      </c>
      <c r="P1117" s="43" t="s">
        <v>448</v>
      </c>
      <c r="Q1117" s="57" t="s">
        <v>38</v>
      </c>
    </row>
    <row r="1118" spans="1:17" x14ac:dyDescent="0.55000000000000004">
      <c r="A1118" s="117" t="str">
        <f>VLOOKUP(B1118,verwijzingen!$A$5:$B$152,2,FALSE)&amp;L1118</f>
        <v>kbdvl50&gt;= 18 jaar</v>
      </c>
      <c r="B1118" s="119" t="str">
        <f t="shared" si="60"/>
        <v>korte baan;50;vlinderslag;vrouwen;record</v>
      </c>
      <c r="C1118" s="119" t="str">
        <f t="shared" si="61"/>
        <v>korte baan;50;vlinderslag;vrouwen</v>
      </c>
      <c r="D1118" s="119" t="str">
        <f t="shared" si="70"/>
        <v>korte baan;50;vlinderslag;vrouwen0,000385416666666667</v>
      </c>
      <c r="E1118" s="119" t="str">
        <f t="shared" si="71"/>
        <v>korte baan;50;vlinderslag;vrouwen;record0,000385416666666667</v>
      </c>
      <c r="F1118" s="36" t="s">
        <v>530</v>
      </c>
      <c r="G1118" s="57" t="s">
        <v>57</v>
      </c>
      <c r="H1118" s="57">
        <v>50</v>
      </c>
      <c r="I1118" s="36" t="s">
        <v>15</v>
      </c>
      <c r="J1118" s="57" t="s">
        <v>451</v>
      </c>
      <c r="K1118" s="57">
        <v>2005</v>
      </c>
      <c r="L1118" s="114" t="s">
        <v>251</v>
      </c>
      <c r="M1118" s="109">
        <v>3.8541666666666667E-4</v>
      </c>
      <c r="N1118" s="43" t="s">
        <v>465</v>
      </c>
      <c r="O1118" s="113">
        <v>44948</v>
      </c>
      <c r="P1118" s="43" t="s">
        <v>448</v>
      </c>
      <c r="Q1118" s="57" t="s">
        <v>38</v>
      </c>
    </row>
    <row r="1119" spans="1:17" x14ac:dyDescent="0.55000000000000004">
      <c r="A1119" s="117" t="str">
        <f>VLOOKUP(B1119,verwijzingen!$A$5:$B$152,2,FALSE)&amp;L1119</f>
        <v>kbvvr4x50&gt;= 18 jaar</v>
      </c>
      <c r="B1119" s="119" t="str">
        <f t="shared" si="60"/>
        <v>korte baan;4x50;vrije slag;vrouwen;record</v>
      </c>
      <c r="C1119" s="119" t="str">
        <f t="shared" si="61"/>
        <v>korte baan;4x50;vrije slag;vrouwen</v>
      </c>
      <c r="D1119" s="119" t="str">
        <f t="shared" si="70"/>
        <v>korte baan;4x50;vrije slag;vrouwen0,00143310185185185</v>
      </c>
      <c r="E1119" s="119" t="str">
        <f t="shared" si="71"/>
        <v>korte baan;4x50;vrije slag;vrouwen;record0,00143310185185185</v>
      </c>
      <c r="F1119" s="36" t="s">
        <v>530</v>
      </c>
      <c r="G1119" s="57" t="s">
        <v>57</v>
      </c>
      <c r="H1119" s="57" t="s">
        <v>350</v>
      </c>
      <c r="I1119" s="36" t="s">
        <v>12</v>
      </c>
      <c r="J1119" s="57" t="s">
        <v>451</v>
      </c>
      <c r="K1119" s="57">
        <v>2000</v>
      </c>
      <c r="L1119" s="114" t="s">
        <v>251</v>
      </c>
      <c r="M1119" s="109">
        <v>1.4331018518518519E-3</v>
      </c>
      <c r="N1119" s="43" t="s">
        <v>353</v>
      </c>
      <c r="O1119" s="113">
        <v>44955</v>
      </c>
      <c r="P1119" s="43" t="s">
        <v>529</v>
      </c>
      <c r="Q1119" s="57" t="s">
        <v>38</v>
      </c>
    </row>
    <row r="1120" spans="1:17" x14ac:dyDescent="0.55000000000000004">
      <c r="A1120" s="117" t="str">
        <f>VLOOKUP(B1120,verwijzingen!$A$5:$B$152,2,FALSE)&amp;L1120</f>
        <v>kbhwi4x100&gt;= 18 jaar</v>
      </c>
      <c r="B1120" s="119" t="str">
        <f t="shared" si="60"/>
        <v>korte baan;4x100;wisselslag;mannen;record</v>
      </c>
      <c r="C1120" s="119" t="str">
        <f t="shared" si="61"/>
        <v>korte baan;4x100;wisselslag;mannen</v>
      </c>
      <c r="D1120" s="119" t="str">
        <f t="shared" si="70"/>
        <v>korte baan;4x100;wisselslag;mannen0,0031349537037037</v>
      </c>
      <c r="E1120" s="119" t="str">
        <f t="shared" si="71"/>
        <v>korte baan;4x100;wisselslag;mannen;record0,0031349537037037</v>
      </c>
      <c r="F1120" s="36" t="s">
        <v>530</v>
      </c>
      <c r="G1120" s="57" t="s">
        <v>57</v>
      </c>
      <c r="H1120" s="57" t="s">
        <v>351</v>
      </c>
      <c r="I1120" s="36" t="s">
        <v>17</v>
      </c>
      <c r="J1120" s="57" t="s">
        <v>450</v>
      </c>
      <c r="K1120" s="57">
        <v>2000</v>
      </c>
      <c r="L1120" s="114" t="s">
        <v>251</v>
      </c>
      <c r="M1120" s="109">
        <v>3.1349537037037036E-3</v>
      </c>
      <c r="N1120" s="43" t="s">
        <v>352</v>
      </c>
      <c r="O1120" s="113">
        <v>44955</v>
      </c>
      <c r="P1120" s="43" t="s">
        <v>529</v>
      </c>
      <c r="Q1120" s="57" t="s">
        <v>38</v>
      </c>
    </row>
    <row r="1121" spans="1:17" hidden="1" x14ac:dyDescent="0.55000000000000004">
      <c r="A1121" s="117" t="e">
        <f>VLOOKUP(B1121,verwijzingen!$A$5:$B$152,2,FALSE)&amp;L1121</f>
        <v>#N/A</v>
      </c>
      <c r="B1121" s="119" t="str">
        <f t="shared" si="60"/>
        <v>korte baan;50;vrije slag;mannen;oud</v>
      </c>
      <c r="C1121" s="119" t="str">
        <f t="shared" si="61"/>
        <v>korte baan;50;vrije slag;mannen</v>
      </c>
      <c r="D1121" s="119" t="str">
        <f t="shared" si="70"/>
        <v>korte baan;50;vrije slag;mannen0,000890393518518519</v>
      </c>
      <c r="E1121" s="119" t="str">
        <f t="shared" si="71"/>
        <v>korte baan;50;vrije slag;mannen;oud0,000890393518518519</v>
      </c>
      <c r="F1121" s="36" t="s">
        <v>530</v>
      </c>
      <c r="G1121" s="57" t="s">
        <v>57</v>
      </c>
      <c r="H1121" s="57">
        <v>50</v>
      </c>
      <c r="I1121" s="36" t="s">
        <v>12</v>
      </c>
      <c r="J1121" s="57" t="s">
        <v>450</v>
      </c>
      <c r="K1121" s="57">
        <v>2014</v>
      </c>
      <c r="L1121" s="114" t="s">
        <v>44</v>
      </c>
      <c r="M1121" s="109">
        <v>8.9039351851851855E-4</v>
      </c>
      <c r="N1121" s="43" t="s">
        <v>537</v>
      </c>
      <c r="O1121" s="113">
        <v>44962</v>
      </c>
      <c r="P1121" s="43" t="s">
        <v>349</v>
      </c>
      <c r="Q1121" s="57" t="s">
        <v>53</v>
      </c>
    </row>
    <row r="1122" spans="1:17" x14ac:dyDescent="0.55000000000000004">
      <c r="A1122" s="117" t="str">
        <f>VLOOKUP(B1122,verwijzingen!$A$5:$B$152,2,FALSE)&amp;L1122</f>
        <v>kbdvl259 jaar</v>
      </c>
      <c r="B1122" s="119" t="str">
        <f t="shared" si="60"/>
        <v>korte baan;25;vlinderslag;vrouwen;record</v>
      </c>
      <c r="C1122" s="119" t="str">
        <f t="shared" si="61"/>
        <v>korte baan;25;vlinderslag;vrouwen</v>
      </c>
      <c r="D1122" s="119" t="str">
        <f t="shared" si="70"/>
        <v>korte baan;25;vlinderslag;vrouwen0,000384722222222222</v>
      </c>
      <c r="E1122" s="119" t="str">
        <f t="shared" si="71"/>
        <v>korte baan;25;vlinderslag;vrouwen;record0,000384722222222222</v>
      </c>
      <c r="F1122" s="36" t="s">
        <v>530</v>
      </c>
      <c r="G1122" s="57" t="s">
        <v>57</v>
      </c>
      <c r="H1122" s="57">
        <v>25</v>
      </c>
      <c r="I1122" s="36" t="s">
        <v>15</v>
      </c>
      <c r="J1122" s="57" t="s">
        <v>451</v>
      </c>
      <c r="K1122" s="57">
        <v>2014</v>
      </c>
      <c r="L1122" s="114" t="s">
        <v>44</v>
      </c>
      <c r="M1122" s="109">
        <v>3.8472222222222228E-4</v>
      </c>
      <c r="N1122" s="43" t="s">
        <v>477</v>
      </c>
      <c r="O1122" s="113">
        <v>44962</v>
      </c>
      <c r="P1122" s="43" t="s">
        <v>349</v>
      </c>
      <c r="Q1122" s="57" t="s">
        <v>38</v>
      </c>
    </row>
    <row r="1123" spans="1:17" hidden="1" x14ac:dyDescent="0.55000000000000004">
      <c r="A1123" s="117" t="e">
        <f>VLOOKUP(B1123,verwijzingen!$A$5:$B$152,2,FALSE)&amp;L1123</f>
        <v>#N/A</v>
      </c>
      <c r="B1123" s="119" t="str">
        <f t="shared" si="60"/>
        <v>korte baan;100;vrije slag;vrouwen;oud</v>
      </c>
      <c r="C1123" s="119" t="str">
        <f t="shared" si="61"/>
        <v>korte baan;100;vrije slag;vrouwen</v>
      </c>
      <c r="D1123" s="119" t="str">
        <f t="shared" si="70"/>
        <v>korte baan;100;vrije slag;vrouwen0,000969097222222222</v>
      </c>
      <c r="E1123" s="119" t="str">
        <f t="shared" si="71"/>
        <v>korte baan;100;vrije slag;vrouwen;oud0,000969097222222222</v>
      </c>
      <c r="F1123" s="36" t="s">
        <v>530</v>
      </c>
      <c r="G1123" s="57" t="s">
        <v>57</v>
      </c>
      <c r="H1123" s="57">
        <v>100</v>
      </c>
      <c r="I1123" s="36" t="s">
        <v>12</v>
      </c>
      <c r="J1123" s="57" t="s">
        <v>451</v>
      </c>
      <c r="K1123" s="57">
        <v>2013</v>
      </c>
      <c r="L1123" s="114" t="s">
        <v>45</v>
      </c>
      <c r="M1123" s="109">
        <v>9.6909722222222221E-4</v>
      </c>
      <c r="N1123" s="43" t="s">
        <v>503</v>
      </c>
      <c r="O1123" s="113">
        <v>44962</v>
      </c>
      <c r="P1123" s="43" t="s">
        <v>349</v>
      </c>
      <c r="Q1123" s="57" t="s">
        <v>53</v>
      </c>
    </row>
    <row r="1124" spans="1:17" hidden="1" x14ac:dyDescent="0.55000000000000004">
      <c r="A1124" s="117" t="str">
        <f>VLOOKUP(B1124,verwijzingen!$A$5:$B$152,2,FALSE)&amp;L1124</f>
        <v>lbhvl5014 jaar</v>
      </c>
      <c r="B1124" s="119" t="str">
        <f t="shared" ref="B1124:B1127" si="72">+$G1124&amp;";"&amp;$H1124&amp;";"&amp;$I1124&amp;";"&amp;$J1124&amp;";"&amp;$Q1124</f>
        <v>lange baan;50;vlinderslag;mannen;record</v>
      </c>
      <c r="C1124" s="119" t="str">
        <f t="shared" ref="C1124:C1127" si="73">+$G1124&amp;";"&amp;$H1124&amp;";"&amp;$I1124&amp;";"&amp;$J1124</f>
        <v>lange baan;50;vlinderslag;mannen</v>
      </c>
      <c r="D1124" s="119" t="str">
        <f t="shared" ref="D1124:D1127" si="74">CONCATENATE(C1124,M1124)</f>
        <v>lange baan;50;vlinderslag;mannen0,000406481481481481</v>
      </c>
      <c r="E1124" s="119" t="str">
        <f t="shared" ref="E1124:E1127" si="75">+B1124&amp;M1124</f>
        <v>lange baan;50;vlinderslag;mannen;record0,000406481481481481</v>
      </c>
      <c r="F1124" s="36" t="s">
        <v>530</v>
      </c>
      <c r="G1124" s="57" t="s">
        <v>456</v>
      </c>
      <c r="H1124" s="57">
        <v>50</v>
      </c>
      <c r="I1124" s="36" t="s">
        <v>15</v>
      </c>
      <c r="J1124" s="57" t="s">
        <v>450</v>
      </c>
      <c r="K1124" s="57">
        <v>2009</v>
      </c>
      <c r="L1124" s="114" t="s">
        <v>49</v>
      </c>
      <c r="M1124" s="109">
        <v>4.0648148148148141E-4</v>
      </c>
      <c r="N1124" s="43" t="s">
        <v>459</v>
      </c>
      <c r="O1124" s="113">
        <v>44962</v>
      </c>
      <c r="P1124" s="43" t="s">
        <v>37</v>
      </c>
      <c r="Q1124" s="57" t="s">
        <v>38</v>
      </c>
    </row>
    <row r="1125" spans="1:17" hidden="1" x14ac:dyDescent="0.55000000000000004">
      <c r="A1125" s="117" t="e">
        <f>VLOOKUP(B1125,verwijzingen!$A$5:$B$152,2,FALSE)&amp;L1125</f>
        <v>#N/A</v>
      </c>
      <c r="B1125" s="119" t="str">
        <f t="shared" si="72"/>
        <v>lange baan;100;rugslag;vrouwen;oud</v>
      </c>
      <c r="C1125" s="119" t="str">
        <f t="shared" si="73"/>
        <v>lange baan;100;rugslag;vrouwen</v>
      </c>
      <c r="D1125" s="119" t="str">
        <f t="shared" si="74"/>
        <v>lange baan;100;rugslag;vrouwen0,00085</v>
      </c>
      <c r="E1125" s="119" t="str">
        <f t="shared" si="75"/>
        <v>lange baan;100;rugslag;vrouwen;oud0,00085</v>
      </c>
      <c r="F1125" s="36" t="s">
        <v>530</v>
      </c>
      <c r="G1125" s="57" t="s">
        <v>456</v>
      </c>
      <c r="H1125" s="57">
        <v>100</v>
      </c>
      <c r="I1125" s="36" t="s">
        <v>13</v>
      </c>
      <c r="J1125" s="57" t="s">
        <v>451</v>
      </c>
      <c r="K1125" s="57">
        <v>2007</v>
      </c>
      <c r="L1125" s="114" t="s">
        <v>51</v>
      </c>
      <c r="M1125" s="109">
        <v>8.4999999999999995E-4</v>
      </c>
      <c r="N1125" s="43" t="s">
        <v>26</v>
      </c>
      <c r="O1125" s="113">
        <v>44962</v>
      </c>
      <c r="P1125" s="43" t="s">
        <v>37</v>
      </c>
      <c r="Q1125" s="57" t="s">
        <v>53</v>
      </c>
    </row>
    <row r="1126" spans="1:17" hidden="1" x14ac:dyDescent="0.55000000000000004">
      <c r="A1126" s="117" t="e">
        <f>VLOOKUP(B1126,verwijzingen!$A$5:$B$152,2,FALSE)&amp;L1126</f>
        <v>#N/A</v>
      </c>
      <c r="B1126" s="119" t="str">
        <f t="shared" si="72"/>
        <v>lange baan;50;schoolslag;vrouwen;oud</v>
      </c>
      <c r="C1126" s="119" t="str">
        <f t="shared" si="73"/>
        <v>lange baan;50;schoolslag;vrouwen</v>
      </c>
      <c r="D1126" s="119" t="str">
        <f t="shared" si="74"/>
        <v>lange baan;50;schoolslag;vrouwen0,00046412037037037</v>
      </c>
      <c r="E1126" s="119" t="str">
        <f t="shared" si="75"/>
        <v>lange baan;50;schoolslag;vrouwen;oud0,00046412037037037</v>
      </c>
      <c r="F1126" s="36" t="s">
        <v>530</v>
      </c>
      <c r="G1126" s="57" t="s">
        <v>456</v>
      </c>
      <c r="H1126" s="57">
        <v>50</v>
      </c>
      <c r="I1126" s="36" t="s">
        <v>14</v>
      </c>
      <c r="J1126" s="57" t="s">
        <v>451</v>
      </c>
      <c r="K1126" s="57">
        <v>2007</v>
      </c>
      <c r="L1126" s="114" t="s">
        <v>51</v>
      </c>
      <c r="M1126" s="109">
        <v>4.6412037037037038E-4</v>
      </c>
      <c r="N1126" s="43" t="s">
        <v>26</v>
      </c>
      <c r="O1126" s="113">
        <v>44962</v>
      </c>
      <c r="P1126" s="43" t="s">
        <v>37</v>
      </c>
      <c r="Q1126" s="57" t="s">
        <v>53</v>
      </c>
    </row>
    <row r="1127" spans="1:17" hidden="1" x14ac:dyDescent="0.55000000000000004">
      <c r="A1127" s="117" t="e">
        <f>VLOOKUP(B1127,verwijzingen!$A$5:$B$152,2,FALSE)&amp;L1127</f>
        <v>#N/A</v>
      </c>
      <c r="B1127" s="119" t="str">
        <f t="shared" si="72"/>
        <v>lange baan;100;vlinderslag;vrouwen;oud</v>
      </c>
      <c r="C1127" s="119" t="str">
        <f t="shared" si="73"/>
        <v>lange baan;100;vlinderslag;vrouwen</v>
      </c>
      <c r="D1127" s="119" t="str">
        <f t="shared" si="74"/>
        <v>lange baan;100;vlinderslag;vrouwen0,00086400462962963</v>
      </c>
      <c r="E1127" s="119" t="str">
        <f t="shared" si="75"/>
        <v>lange baan;100;vlinderslag;vrouwen;oud0,00086400462962963</v>
      </c>
      <c r="F1127" s="36" t="s">
        <v>530</v>
      </c>
      <c r="G1127" s="57" t="s">
        <v>456</v>
      </c>
      <c r="H1127" s="57">
        <v>100</v>
      </c>
      <c r="I1127" s="36" t="s">
        <v>15</v>
      </c>
      <c r="J1127" s="57" t="s">
        <v>451</v>
      </c>
      <c r="K1127" s="57">
        <v>2007</v>
      </c>
      <c r="L1127" s="114" t="s">
        <v>51</v>
      </c>
      <c r="M1127" s="109">
        <v>8.6400462962962961E-4</v>
      </c>
      <c r="N1127" s="43" t="s">
        <v>26</v>
      </c>
      <c r="O1127" s="113">
        <v>44962</v>
      </c>
      <c r="P1127" s="43" t="s">
        <v>37</v>
      </c>
      <c r="Q1127" s="57" t="s">
        <v>53</v>
      </c>
    </row>
    <row r="1128" spans="1:17" hidden="1" x14ac:dyDescent="0.55000000000000004">
      <c r="A1128" s="117" t="e">
        <f>VLOOKUP(B1128,verwijzingen!$A$5:$B$152,2,FALSE)&amp;L1128</f>
        <v>#N/A</v>
      </c>
      <c r="B1128" s="119" t="str">
        <f t="shared" si="60"/>
        <v>lange baan;200;vlinderslag;vrouwen;oud</v>
      </c>
      <c r="C1128" s="119" t="str">
        <f t="shared" si="61"/>
        <v>lange baan;200;vlinderslag;vrouwen</v>
      </c>
      <c r="D1128" s="119" t="str">
        <f t="shared" si="64"/>
        <v>lange baan;200;vlinderslag;vrouwen0,00192152777777778</v>
      </c>
      <c r="E1128" s="119" t="str">
        <f t="shared" si="65"/>
        <v>lange baan;200;vlinderslag;vrouwen;oud0,00192152777777778</v>
      </c>
      <c r="F1128" s="36" t="s">
        <v>530</v>
      </c>
      <c r="G1128" s="57" t="s">
        <v>456</v>
      </c>
      <c r="H1128" s="57">
        <v>200</v>
      </c>
      <c r="I1128" s="36" t="s">
        <v>15</v>
      </c>
      <c r="J1128" s="57" t="s">
        <v>451</v>
      </c>
      <c r="K1128" s="57">
        <v>2007</v>
      </c>
      <c r="L1128" s="114" t="s">
        <v>51</v>
      </c>
      <c r="M1128" s="109">
        <v>1.9215277777777779E-3</v>
      </c>
      <c r="N1128" s="43" t="s">
        <v>26</v>
      </c>
      <c r="O1128" s="113">
        <v>44962</v>
      </c>
      <c r="P1128" s="43" t="s">
        <v>37</v>
      </c>
      <c r="Q1128" s="57" t="s">
        <v>53</v>
      </c>
    </row>
    <row r="1129" spans="1:17" hidden="1" x14ac:dyDescent="0.55000000000000004">
      <c r="A1129" s="117" t="str">
        <f>VLOOKUP(B1129,verwijzingen!$A$5:$B$152,2,FALSE)&amp;L1129</f>
        <v>lbdwi20016 jaar</v>
      </c>
      <c r="B1129" s="119" t="str">
        <f t="shared" si="60"/>
        <v>lange baan;200;wisselslag;vrouwen;record</v>
      </c>
      <c r="C1129" s="119" t="str">
        <f t="shared" si="61"/>
        <v>lange baan;200;wisselslag;vrouwen</v>
      </c>
      <c r="D1129" s="119" t="str">
        <f t="shared" si="64"/>
        <v>lange baan;200;wisselslag;vrouwen0,00195150462962963</v>
      </c>
      <c r="E1129" s="119" t="str">
        <f t="shared" si="65"/>
        <v>lange baan;200;wisselslag;vrouwen;record0,00195150462962963</v>
      </c>
      <c r="F1129" s="36" t="s">
        <v>530</v>
      </c>
      <c r="G1129" s="57" t="s">
        <v>456</v>
      </c>
      <c r="H1129" s="57">
        <v>200</v>
      </c>
      <c r="I1129" s="36" t="s">
        <v>17</v>
      </c>
      <c r="J1129" s="57" t="s">
        <v>451</v>
      </c>
      <c r="K1129" s="57">
        <v>2007</v>
      </c>
      <c r="L1129" s="114" t="s">
        <v>51</v>
      </c>
      <c r="M1129" s="109">
        <v>1.9515046296296294E-3</v>
      </c>
      <c r="N1129" s="43" t="s">
        <v>464</v>
      </c>
      <c r="O1129" s="113">
        <v>44962</v>
      </c>
      <c r="P1129" s="43" t="s">
        <v>37</v>
      </c>
      <c r="Q1129" s="57" t="s">
        <v>38</v>
      </c>
    </row>
    <row r="1130" spans="1:17" hidden="1" x14ac:dyDescent="0.55000000000000004">
      <c r="A1130" s="117" t="str">
        <f>VLOOKUP(B1130,verwijzingen!$A$5:$B$152,2,FALSE)&amp;L1130</f>
        <v>lbdru100&gt;= 18 jaar</v>
      </c>
      <c r="B1130" s="119" t="str">
        <f t="shared" si="60"/>
        <v>lange baan;100;rugslag;vrouwen;record</v>
      </c>
      <c r="C1130" s="119" t="str">
        <f t="shared" si="61"/>
        <v>lange baan;100;rugslag;vrouwen</v>
      </c>
      <c r="D1130" s="119" t="str">
        <f t="shared" si="64"/>
        <v>lange baan;100;rugslag;vrouwen0,000929282407407407</v>
      </c>
      <c r="E1130" s="119" t="str">
        <f t="shared" si="65"/>
        <v>lange baan;100;rugslag;vrouwen;record0,000929282407407407</v>
      </c>
      <c r="F1130" s="36" t="s">
        <v>530</v>
      </c>
      <c r="G1130" s="57" t="s">
        <v>456</v>
      </c>
      <c r="H1130" s="57">
        <v>100</v>
      </c>
      <c r="I1130" s="36" t="s">
        <v>13</v>
      </c>
      <c r="J1130" s="57" t="s">
        <v>451</v>
      </c>
      <c r="K1130" s="57">
        <v>2005</v>
      </c>
      <c r="L1130" s="114" t="s">
        <v>251</v>
      </c>
      <c r="M1130" s="109">
        <v>9.2928240740740742E-4</v>
      </c>
      <c r="N1130" s="43" t="s">
        <v>465</v>
      </c>
      <c r="O1130" s="113">
        <v>44962</v>
      </c>
      <c r="P1130" s="43" t="s">
        <v>37</v>
      </c>
      <c r="Q1130" s="57" t="s">
        <v>38</v>
      </c>
    </row>
    <row r="1131" spans="1:17" hidden="1" x14ac:dyDescent="0.55000000000000004">
      <c r="A1131" s="117" t="str">
        <f>VLOOKUP(B1131,verwijzingen!$A$5:$B$152,2,FALSE)&amp;L1131</f>
        <v>lbdsc100&gt;= 18 jaar</v>
      </c>
      <c r="B1131" s="119" t="str">
        <f t="shared" si="60"/>
        <v>lange baan;100;schoolslag;vrouwen;record</v>
      </c>
      <c r="C1131" s="119" t="str">
        <f t="shared" si="61"/>
        <v>lange baan;100;schoolslag;vrouwen</v>
      </c>
      <c r="D1131" s="119" t="str">
        <f t="shared" si="64"/>
        <v>lange baan;100;schoolslag;vrouwen0,00100115740740741</v>
      </c>
      <c r="E1131" s="119" t="str">
        <f t="shared" si="65"/>
        <v>lange baan;100;schoolslag;vrouwen;record0,00100115740740741</v>
      </c>
      <c r="F1131" s="36" t="s">
        <v>530</v>
      </c>
      <c r="G1131" s="57" t="s">
        <v>456</v>
      </c>
      <c r="H1131" s="57">
        <v>100</v>
      </c>
      <c r="I1131" s="36" t="s">
        <v>14</v>
      </c>
      <c r="J1131" s="57" t="s">
        <v>451</v>
      </c>
      <c r="K1131" s="57">
        <v>2005</v>
      </c>
      <c r="L1131" s="114" t="s">
        <v>251</v>
      </c>
      <c r="M1131" s="109">
        <v>1.0011574074074074E-3</v>
      </c>
      <c r="N1131" s="43" t="s">
        <v>465</v>
      </c>
      <c r="O1131" s="113">
        <v>44962</v>
      </c>
      <c r="P1131" s="43" t="s">
        <v>37</v>
      </c>
      <c r="Q1131" s="57" t="s">
        <v>38</v>
      </c>
    </row>
    <row r="1132" spans="1:17" hidden="1" x14ac:dyDescent="0.55000000000000004">
      <c r="A1132" s="117" t="str">
        <f>VLOOKUP(B1132,verwijzingen!$A$5:$B$152,2,FALSE)&amp;L1132</f>
        <v>lbhvr400&gt;= 18 jaar</v>
      </c>
      <c r="B1132" s="119" t="str">
        <f t="shared" si="60"/>
        <v>lange baan;400;vrije slag;mannen;record</v>
      </c>
      <c r="C1132" s="119" t="str">
        <f t="shared" si="61"/>
        <v>lange baan;400;vrije slag;mannen</v>
      </c>
      <c r="D1132" s="119" t="str">
        <f t="shared" si="64"/>
        <v>lange baan;400;vrije slag;mannen0,00360405092592593</v>
      </c>
      <c r="E1132" s="119" t="str">
        <f t="shared" si="65"/>
        <v>lange baan;400;vrije slag;mannen;record0,00360405092592593</v>
      </c>
      <c r="F1132" s="36" t="s">
        <v>530</v>
      </c>
      <c r="G1132" s="57" t="s">
        <v>456</v>
      </c>
      <c r="H1132" s="57">
        <v>400</v>
      </c>
      <c r="I1132" s="36" t="s">
        <v>12</v>
      </c>
      <c r="J1132" s="57" t="s">
        <v>450</v>
      </c>
      <c r="K1132" s="57">
        <v>2004</v>
      </c>
      <c r="L1132" s="114" t="s">
        <v>251</v>
      </c>
      <c r="M1132" s="109">
        <v>3.6040509259259259E-3</v>
      </c>
      <c r="N1132" s="43" t="s">
        <v>35</v>
      </c>
      <c r="O1132" s="113">
        <v>44962</v>
      </c>
      <c r="P1132" s="43" t="s">
        <v>37</v>
      </c>
      <c r="Q1132" s="57" t="s">
        <v>38</v>
      </c>
    </row>
    <row r="1133" spans="1:17" hidden="1" x14ac:dyDescent="0.55000000000000004">
      <c r="A1133" s="117" t="e">
        <f>VLOOKUP(B1133,verwijzingen!$A$5:$B$152,2,FALSE)&amp;L1133</f>
        <v>#N/A</v>
      </c>
      <c r="B1133" s="119" t="str">
        <f t="shared" ref="B1133:B1196" si="76">+$G1133&amp;";"&amp;$H1133&amp;";"&amp;$I1133&amp;";"&amp;$J1133&amp;";"&amp;$Q1133</f>
        <v>lange baan;100;vrije slag;vrouwen;oud</v>
      </c>
      <c r="C1133" s="119" t="str">
        <f t="shared" ref="C1133:C1196" si="77">+$G1133&amp;";"&amp;$H1133&amp;";"&amp;$I1133&amp;";"&amp;$J1133</f>
        <v>lange baan;100;vrije slag;vrouwen</v>
      </c>
      <c r="D1133" s="119" t="str">
        <f t="shared" si="64"/>
        <v>lange baan;100;vrije slag;vrouwen0,000859837962962963</v>
      </c>
      <c r="E1133" s="119" t="str">
        <f t="shared" si="65"/>
        <v>lange baan;100;vrije slag;vrouwen;oud0,000859837962962963</v>
      </c>
      <c r="F1133" s="36" t="s">
        <v>530</v>
      </c>
      <c r="G1133" s="57" t="s">
        <v>456</v>
      </c>
      <c r="H1133" s="57">
        <v>100</v>
      </c>
      <c r="I1133" s="36" t="s">
        <v>12</v>
      </c>
      <c r="J1133" s="57" t="s">
        <v>451</v>
      </c>
      <c r="K1133" s="57">
        <v>2007</v>
      </c>
      <c r="L1133" s="114" t="s">
        <v>51</v>
      </c>
      <c r="M1133" s="109">
        <v>8.5983796296296296E-4</v>
      </c>
      <c r="N1133" s="43" t="s">
        <v>26</v>
      </c>
      <c r="O1133" s="113">
        <v>44976</v>
      </c>
      <c r="P1133" s="43" t="s">
        <v>37</v>
      </c>
      <c r="Q1133" s="57" t="s">
        <v>53</v>
      </c>
    </row>
    <row r="1134" spans="1:17" hidden="1" x14ac:dyDescent="0.55000000000000004">
      <c r="A1134" s="117" t="str">
        <f>VLOOKUP(B1134,verwijzingen!$A$5:$B$152,2,FALSE)&amp;L1134</f>
        <v>lbdvr20016 jaar</v>
      </c>
      <c r="B1134" s="119" t="str">
        <f t="shared" si="76"/>
        <v>lange baan;200;vrije slag;vrouwen;record</v>
      </c>
      <c r="C1134" s="119" t="str">
        <f t="shared" si="77"/>
        <v>lange baan;200;vrije slag;vrouwen</v>
      </c>
      <c r="D1134" s="119" t="str">
        <f t="shared" ref="D1134:D1173" si="78">CONCATENATE(C1134,M1134)</f>
        <v>lange baan;200;vrije slag;vrouwen0,00178773148148148</v>
      </c>
      <c r="E1134" s="119" t="str">
        <f t="shared" ref="E1134:E1173" si="79">+B1134&amp;M1134</f>
        <v>lange baan;200;vrije slag;vrouwen;record0,00178773148148148</v>
      </c>
      <c r="F1134" s="36" t="s">
        <v>530</v>
      </c>
      <c r="G1134" s="57" t="s">
        <v>456</v>
      </c>
      <c r="H1134" s="57">
        <v>200</v>
      </c>
      <c r="I1134" s="36" t="s">
        <v>12</v>
      </c>
      <c r="J1134" s="57" t="s">
        <v>451</v>
      </c>
      <c r="K1134" s="57">
        <v>2007</v>
      </c>
      <c r="L1134" s="114" t="s">
        <v>51</v>
      </c>
      <c r="M1134" s="109">
        <v>1.7877314814814815E-3</v>
      </c>
      <c r="N1134" s="43" t="s">
        <v>26</v>
      </c>
      <c r="O1134" s="113">
        <v>44976</v>
      </c>
      <c r="P1134" s="43" t="s">
        <v>37</v>
      </c>
      <c r="Q1134" s="57" t="s">
        <v>38</v>
      </c>
    </row>
    <row r="1135" spans="1:17" hidden="1" x14ac:dyDescent="0.55000000000000004">
      <c r="A1135" s="117" t="e">
        <f>VLOOKUP(B1135,verwijzingen!$A$5:$B$152,2,FALSE)&amp;L1135</f>
        <v>#N/A</v>
      </c>
      <c r="B1135" s="119" t="str">
        <f t="shared" si="76"/>
        <v>lange baan;400;vrije slag;vrouwen;oud</v>
      </c>
      <c r="C1135" s="119" t="str">
        <f t="shared" si="77"/>
        <v>lange baan;400;vrije slag;vrouwen</v>
      </c>
      <c r="D1135" s="119" t="str">
        <f t="shared" si="78"/>
        <v>lange baan;400;vrije slag;vrouwen0,00367060185185185</v>
      </c>
      <c r="E1135" s="119" t="str">
        <f t="shared" si="79"/>
        <v>lange baan;400;vrije slag;vrouwen;oud0,00367060185185185</v>
      </c>
      <c r="F1135" s="36" t="s">
        <v>530</v>
      </c>
      <c r="G1135" s="57" t="s">
        <v>456</v>
      </c>
      <c r="H1135" s="57">
        <v>400</v>
      </c>
      <c r="I1135" s="36" t="s">
        <v>12</v>
      </c>
      <c r="J1135" s="57" t="s">
        <v>451</v>
      </c>
      <c r="K1135" s="57">
        <v>2007</v>
      </c>
      <c r="L1135" s="114" t="s">
        <v>51</v>
      </c>
      <c r="M1135" s="109">
        <v>3.670601851851852E-3</v>
      </c>
      <c r="N1135" s="43" t="s">
        <v>26</v>
      </c>
      <c r="O1135" s="113">
        <v>44976</v>
      </c>
      <c r="P1135" s="43" t="s">
        <v>37</v>
      </c>
      <c r="Q1135" s="57" t="s">
        <v>53</v>
      </c>
    </row>
    <row r="1136" spans="1:17" hidden="1" x14ac:dyDescent="0.55000000000000004">
      <c r="A1136" s="117" t="e">
        <f>VLOOKUP(B1136,verwijzingen!$A$5:$B$152,2,FALSE)&amp;L1136</f>
        <v>#N/A</v>
      </c>
      <c r="B1136" s="119" t="str">
        <f t="shared" si="76"/>
        <v>lange baan;800;vrije slag;vrouwen;oud</v>
      </c>
      <c r="C1136" s="119" t="str">
        <f t="shared" si="77"/>
        <v>lange baan;800;vrije slag;vrouwen</v>
      </c>
      <c r="D1136" s="119" t="str">
        <f t="shared" si="78"/>
        <v>lange baan;800;vrije slag;vrouwen0,00750115740740741</v>
      </c>
      <c r="E1136" s="119" t="str">
        <f t="shared" si="79"/>
        <v>lange baan;800;vrije slag;vrouwen;oud0,00750115740740741</v>
      </c>
      <c r="F1136" s="36" t="s">
        <v>530</v>
      </c>
      <c r="G1136" s="57" t="s">
        <v>456</v>
      </c>
      <c r="H1136" s="57">
        <v>800</v>
      </c>
      <c r="I1136" s="36" t="s">
        <v>12</v>
      </c>
      <c r="J1136" s="57" t="s">
        <v>451</v>
      </c>
      <c r="K1136" s="57">
        <v>2007</v>
      </c>
      <c r="L1136" s="114" t="s">
        <v>51</v>
      </c>
      <c r="M1136" s="109">
        <v>7.5011574074074069E-3</v>
      </c>
      <c r="N1136" s="43" t="s">
        <v>26</v>
      </c>
      <c r="O1136" s="113">
        <v>44976</v>
      </c>
      <c r="P1136" s="43" t="s">
        <v>37</v>
      </c>
      <c r="Q1136" s="57" t="s">
        <v>53</v>
      </c>
    </row>
    <row r="1137" spans="1:17" hidden="1" x14ac:dyDescent="0.55000000000000004">
      <c r="A1137" s="117" t="str">
        <f>VLOOKUP(B1137,verwijzingen!$A$5:$B$152,2,FALSE)&amp;L1137</f>
        <v>lbdvr150016 jaar</v>
      </c>
      <c r="B1137" s="119" t="str">
        <f t="shared" si="76"/>
        <v>lange baan;1500;vrije slag;vrouwen;record</v>
      </c>
      <c r="C1137" s="119" t="str">
        <f t="shared" si="77"/>
        <v>lange baan;1500;vrije slag;vrouwen</v>
      </c>
      <c r="D1137" s="119" t="str">
        <f t="shared" si="78"/>
        <v>lange baan;1500;vrije slag;vrouwen0,0141225694444444</v>
      </c>
      <c r="E1137" s="119" t="str">
        <f t="shared" si="79"/>
        <v>lange baan;1500;vrije slag;vrouwen;record0,0141225694444444</v>
      </c>
      <c r="F1137" s="36" t="s">
        <v>530</v>
      </c>
      <c r="G1137" s="57" t="s">
        <v>456</v>
      </c>
      <c r="H1137" s="57">
        <v>1500</v>
      </c>
      <c r="I1137" s="36" t="s">
        <v>12</v>
      </c>
      <c r="J1137" s="57" t="s">
        <v>451</v>
      </c>
      <c r="K1137" s="57">
        <v>2007</v>
      </c>
      <c r="L1137" s="114" t="s">
        <v>51</v>
      </c>
      <c r="M1137" s="109">
        <v>1.4122569444444446E-2</v>
      </c>
      <c r="N1137" s="43" t="s">
        <v>26</v>
      </c>
      <c r="O1137" s="113">
        <v>44976</v>
      </c>
      <c r="P1137" s="43" t="s">
        <v>37</v>
      </c>
      <c r="Q1137" s="57" t="s">
        <v>38</v>
      </c>
    </row>
    <row r="1138" spans="1:17" hidden="1" x14ac:dyDescent="0.55000000000000004">
      <c r="A1138" s="117" t="e">
        <f>VLOOKUP(B1138,verwijzingen!$A$5:$B$152,2,FALSE)&amp;L1138</f>
        <v>#N/A</v>
      </c>
      <c r="B1138" s="119" t="str">
        <f t="shared" si="76"/>
        <v>lange baan;50;rugslag;vrouwen;oud</v>
      </c>
      <c r="C1138" s="119" t="str">
        <f t="shared" si="77"/>
        <v>lange baan;50;rugslag;vrouwen</v>
      </c>
      <c r="D1138" s="119" t="str">
        <f t="shared" si="78"/>
        <v>lange baan;50;rugslag;vrouwen0,000434606481481481</v>
      </c>
      <c r="E1138" s="119" t="str">
        <f t="shared" si="79"/>
        <v>lange baan;50;rugslag;vrouwen;oud0,000434606481481481</v>
      </c>
      <c r="F1138" s="36" t="s">
        <v>530</v>
      </c>
      <c r="G1138" s="57" t="s">
        <v>456</v>
      </c>
      <c r="H1138" s="57">
        <v>50</v>
      </c>
      <c r="I1138" s="36" t="s">
        <v>13</v>
      </c>
      <c r="J1138" s="57" t="s">
        <v>451</v>
      </c>
      <c r="K1138" s="57">
        <v>2005</v>
      </c>
      <c r="L1138" s="114" t="s">
        <v>251</v>
      </c>
      <c r="M1138" s="109">
        <v>4.346064814814814E-4</v>
      </c>
      <c r="N1138" s="43" t="s">
        <v>465</v>
      </c>
      <c r="O1138" s="113">
        <v>44990</v>
      </c>
      <c r="P1138" s="43" t="s">
        <v>511</v>
      </c>
      <c r="Q1138" s="57" t="s">
        <v>53</v>
      </c>
    </row>
    <row r="1139" spans="1:17" hidden="1" x14ac:dyDescent="0.55000000000000004">
      <c r="A1139" s="117" t="str">
        <f>VLOOKUP(B1139,verwijzingen!$A$5:$B$152,2,FALSE)&amp;L1139</f>
        <v>lbdvl100&gt;= 18 jaar</v>
      </c>
      <c r="B1139" s="119" t="str">
        <f t="shared" si="76"/>
        <v>lange baan;100;vlinderslag;vrouwen;record</v>
      </c>
      <c r="C1139" s="119" t="str">
        <f t="shared" si="77"/>
        <v>lange baan;100;vlinderslag;vrouwen</v>
      </c>
      <c r="D1139" s="119" t="str">
        <f t="shared" si="78"/>
        <v>lange baan;100;vlinderslag;vrouwen0,000923263888888889</v>
      </c>
      <c r="E1139" s="119" t="str">
        <f t="shared" si="79"/>
        <v>lange baan;100;vlinderslag;vrouwen;record0,000923263888888889</v>
      </c>
      <c r="F1139" s="36" t="s">
        <v>530</v>
      </c>
      <c r="G1139" s="57" t="s">
        <v>456</v>
      </c>
      <c r="H1139" s="57">
        <v>100</v>
      </c>
      <c r="I1139" s="36" t="s">
        <v>15</v>
      </c>
      <c r="J1139" s="57" t="s">
        <v>451</v>
      </c>
      <c r="K1139" s="57">
        <v>2005</v>
      </c>
      <c r="L1139" s="114" t="s">
        <v>251</v>
      </c>
      <c r="M1139" s="109">
        <v>9.2326388888888883E-4</v>
      </c>
      <c r="N1139" s="43" t="s">
        <v>465</v>
      </c>
      <c r="O1139" s="113">
        <v>44990</v>
      </c>
      <c r="P1139" s="43" t="s">
        <v>511</v>
      </c>
      <c r="Q1139" s="57" t="s">
        <v>38</v>
      </c>
    </row>
    <row r="1140" spans="1:17" hidden="1" x14ac:dyDescent="0.55000000000000004">
      <c r="A1140" s="117" t="e">
        <f>VLOOKUP(B1140,verwijzingen!$A$5:$B$152,2,FALSE)&amp;L1140</f>
        <v>#N/A</v>
      </c>
      <c r="B1140" s="119" t="str">
        <f t="shared" si="76"/>
        <v>lange baan;50;vrije slag;vrouwen;oud</v>
      </c>
      <c r="C1140" s="119" t="str">
        <f t="shared" si="77"/>
        <v>lange baan;50;vrije slag;vrouwen</v>
      </c>
      <c r="D1140" s="119" t="str">
        <f t="shared" si="78"/>
        <v>lange baan;50;vrije slag;vrouwen0,000372685185185185</v>
      </c>
      <c r="E1140" s="119" t="str">
        <f t="shared" si="79"/>
        <v>lange baan;50;vrije slag;vrouwen;oud0,000372685185185185</v>
      </c>
      <c r="F1140" s="36" t="s">
        <v>530</v>
      </c>
      <c r="G1140" s="57" t="s">
        <v>456</v>
      </c>
      <c r="H1140" s="57">
        <v>50</v>
      </c>
      <c r="I1140" s="36" t="s">
        <v>12</v>
      </c>
      <c r="J1140" s="57" t="s">
        <v>451</v>
      </c>
      <c r="K1140" s="57">
        <v>2007</v>
      </c>
      <c r="L1140" s="114" t="s">
        <v>51</v>
      </c>
      <c r="M1140" s="109">
        <v>3.7268518518518526E-4</v>
      </c>
      <c r="N1140" s="43" t="s">
        <v>464</v>
      </c>
      <c r="O1140" s="113">
        <v>44990</v>
      </c>
      <c r="P1140" s="43" t="s">
        <v>511</v>
      </c>
      <c r="Q1140" s="57" t="s">
        <v>53</v>
      </c>
    </row>
    <row r="1141" spans="1:17" hidden="1" x14ac:dyDescent="0.55000000000000004">
      <c r="A1141" s="117" t="e">
        <f>VLOOKUP(B1141,verwijzingen!$A$5:$B$152,2,FALSE)&amp;L1141</f>
        <v>#N/A</v>
      </c>
      <c r="B1141" s="119" t="str">
        <f t="shared" si="76"/>
        <v>lange baan;100;schoolslag;vrouwen;oud</v>
      </c>
      <c r="C1141" s="119" t="str">
        <f t="shared" si="77"/>
        <v>lange baan;100;schoolslag;vrouwen</v>
      </c>
      <c r="D1141" s="119" t="str">
        <f t="shared" si="78"/>
        <v>lange baan;100;schoolslag;vrouwen0,00100763888888889</v>
      </c>
      <c r="E1141" s="119" t="str">
        <f t="shared" si="79"/>
        <v>lange baan;100;schoolslag;vrouwen;oud0,00100763888888889</v>
      </c>
      <c r="F1141" s="36" t="s">
        <v>530</v>
      </c>
      <c r="G1141" s="57" t="s">
        <v>456</v>
      </c>
      <c r="H1141" s="57">
        <v>100</v>
      </c>
      <c r="I1141" s="36" t="s">
        <v>14</v>
      </c>
      <c r="J1141" s="57" t="s">
        <v>451</v>
      </c>
      <c r="K1141" s="57">
        <v>2007</v>
      </c>
      <c r="L1141" s="114" t="s">
        <v>51</v>
      </c>
      <c r="M1141" s="109">
        <v>1.0076388888888889E-3</v>
      </c>
      <c r="N1141" s="43" t="s">
        <v>464</v>
      </c>
      <c r="O1141" s="113">
        <v>44990</v>
      </c>
      <c r="P1141" s="43" t="s">
        <v>511</v>
      </c>
      <c r="Q1141" s="57" t="s">
        <v>53</v>
      </c>
    </row>
    <row r="1142" spans="1:17" hidden="1" x14ac:dyDescent="0.55000000000000004">
      <c r="A1142" s="117" t="e">
        <f>VLOOKUP(B1142,verwijzingen!$A$5:$B$152,2,FALSE)&amp;L1142</f>
        <v>#N/A</v>
      </c>
      <c r="B1142" s="119" t="str">
        <f t="shared" si="76"/>
        <v>korte baan;200;wisselslag;vrouwen;oud</v>
      </c>
      <c r="C1142" s="119" t="str">
        <f t="shared" si="77"/>
        <v>korte baan;200;wisselslag;vrouwen</v>
      </c>
      <c r="D1142" s="119" t="str">
        <f t="shared" si="78"/>
        <v>korte baan;200;wisselslag;vrouwen0,002596875</v>
      </c>
      <c r="E1142" s="119" t="str">
        <f t="shared" si="79"/>
        <v>korte baan;200;wisselslag;vrouwen;oud0,002596875</v>
      </c>
      <c r="F1142" s="36" t="s">
        <v>530</v>
      </c>
      <c r="G1142" s="57" t="s">
        <v>57</v>
      </c>
      <c r="H1142" s="57">
        <v>200</v>
      </c>
      <c r="I1142" s="36" t="s">
        <v>17</v>
      </c>
      <c r="J1142" s="57" t="s">
        <v>451</v>
      </c>
      <c r="K1142" s="57">
        <v>2013</v>
      </c>
      <c r="L1142" s="114" t="s">
        <v>45</v>
      </c>
      <c r="M1142" s="109">
        <v>2.5968749999999998E-3</v>
      </c>
      <c r="N1142" s="43" t="s">
        <v>503</v>
      </c>
      <c r="O1142" s="113">
        <v>44997</v>
      </c>
      <c r="P1142" s="43" t="s">
        <v>554</v>
      </c>
      <c r="Q1142" s="57" t="s">
        <v>53</v>
      </c>
    </row>
    <row r="1143" spans="1:17" hidden="1" x14ac:dyDescent="0.55000000000000004">
      <c r="A1143" s="117" t="e">
        <f>VLOOKUP(B1143,verwijzingen!$A$5:$B$152,2,FALSE)&amp;L1143</f>
        <v>#N/A</v>
      </c>
      <c r="B1143" s="119" t="str">
        <f t="shared" si="76"/>
        <v>lange baan;50;vrije slag;mannen;oud</v>
      </c>
      <c r="C1143" s="119" t="str">
        <f t="shared" si="77"/>
        <v>lange baan;50;vrije slag;mannen</v>
      </c>
      <c r="D1143" s="119" t="str">
        <f t="shared" si="78"/>
        <v>lange baan;50;vrije slag;mannen0,000649189814814815</v>
      </c>
      <c r="E1143" s="119" t="str">
        <f t="shared" si="79"/>
        <v>lange baan;50;vrije slag;mannen;oud0,000649189814814815</v>
      </c>
      <c r="F1143" s="36" t="s">
        <v>530</v>
      </c>
      <c r="G1143" s="57" t="s">
        <v>456</v>
      </c>
      <c r="H1143" s="57">
        <v>50</v>
      </c>
      <c r="I1143" s="36" t="s">
        <v>12</v>
      </c>
      <c r="J1143" s="57" t="s">
        <v>450</v>
      </c>
      <c r="K1143" s="57">
        <v>2014</v>
      </c>
      <c r="L1143" s="114" t="s">
        <v>44</v>
      </c>
      <c r="M1143" s="109">
        <v>6.491898148148149E-4</v>
      </c>
      <c r="N1143" s="43" t="s">
        <v>537</v>
      </c>
      <c r="O1143" s="113">
        <v>45004</v>
      </c>
      <c r="P1143" s="43" t="s">
        <v>37</v>
      </c>
      <c r="Q1143" s="57" t="s">
        <v>53</v>
      </c>
    </row>
    <row r="1144" spans="1:17" hidden="1" x14ac:dyDescent="0.55000000000000004">
      <c r="A1144" s="117" t="str">
        <f>VLOOKUP(B1144,verwijzingen!$A$5:$B$152,2,FALSE)&amp;L1144</f>
        <v>lbhsc509 jaar</v>
      </c>
      <c r="B1144" s="119" t="str">
        <f t="shared" si="76"/>
        <v>lange baan;50;schoolslag;mannen;record</v>
      </c>
      <c r="C1144" s="119" t="str">
        <f t="shared" si="77"/>
        <v>lange baan;50;schoolslag;mannen</v>
      </c>
      <c r="D1144" s="119" t="str">
        <f t="shared" si="78"/>
        <v>lange baan;50;schoolslag;mannen0,00070787037037037</v>
      </c>
      <c r="E1144" s="119" t="str">
        <f t="shared" si="79"/>
        <v>lange baan;50;schoolslag;mannen;record0,00070787037037037</v>
      </c>
      <c r="F1144" s="36" t="s">
        <v>530</v>
      </c>
      <c r="G1144" s="57" t="s">
        <v>456</v>
      </c>
      <c r="H1144" s="57">
        <v>50</v>
      </c>
      <c r="I1144" s="36" t="s">
        <v>14</v>
      </c>
      <c r="J1144" s="57" t="s">
        <v>450</v>
      </c>
      <c r="K1144" s="57">
        <v>2014</v>
      </c>
      <c r="L1144" s="114" t="s">
        <v>44</v>
      </c>
      <c r="M1144" s="109">
        <v>7.0787037037037042E-4</v>
      </c>
      <c r="N1144" s="43" t="s">
        <v>537</v>
      </c>
      <c r="O1144" s="113">
        <v>45004</v>
      </c>
      <c r="P1144" s="43" t="s">
        <v>37</v>
      </c>
      <c r="Q1144" s="57" t="s">
        <v>38</v>
      </c>
    </row>
    <row r="1145" spans="1:17" hidden="1" x14ac:dyDescent="0.55000000000000004">
      <c r="A1145" s="117" t="e">
        <f>VLOOKUP(B1145,verwijzingen!$A$5:$B$152,2,FALSE)&amp;L1145</f>
        <v>#N/A</v>
      </c>
      <c r="B1145" s="119" t="str">
        <f t="shared" si="76"/>
        <v>lange baan;50;vrije slag;mannen;oud</v>
      </c>
      <c r="C1145" s="119" t="str">
        <f t="shared" si="77"/>
        <v>lange baan;50;vrije slag;mannen</v>
      </c>
      <c r="D1145" s="119" t="str">
        <f t="shared" si="78"/>
        <v>lange baan;50;vrije slag;mannen0,000899189814814815</v>
      </c>
      <c r="E1145" s="119" t="str">
        <f t="shared" si="79"/>
        <v>lange baan;50;vrije slag;mannen;oud0,000899189814814815</v>
      </c>
      <c r="F1145" s="36" t="s">
        <v>530</v>
      </c>
      <c r="G1145" s="57" t="s">
        <v>456</v>
      </c>
      <c r="H1145" s="57">
        <v>50</v>
      </c>
      <c r="I1145" s="36" t="s">
        <v>12</v>
      </c>
      <c r="J1145" s="57" t="s">
        <v>450</v>
      </c>
      <c r="K1145" s="57">
        <v>2013</v>
      </c>
      <c r="L1145" s="114" t="s">
        <v>45</v>
      </c>
      <c r="M1145" s="109">
        <v>8.991898148148148E-4</v>
      </c>
      <c r="N1145" s="43" t="s">
        <v>555</v>
      </c>
      <c r="O1145" s="113">
        <v>45004</v>
      </c>
      <c r="P1145" s="43" t="s">
        <v>37</v>
      </c>
      <c r="Q1145" s="57" t="s">
        <v>53</v>
      </c>
    </row>
    <row r="1146" spans="1:17" hidden="1" x14ac:dyDescent="0.55000000000000004">
      <c r="A1146" s="117" t="str">
        <f>VLOOKUP(B1146,verwijzingen!$A$5:$B$152,2,FALSE)&amp;L1146</f>
        <v>lbdvr5010 jaar</v>
      </c>
      <c r="B1146" s="119" t="str">
        <f t="shared" si="76"/>
        <v>lange baan;50;vrije slag;vrouwen;record</v>
      </c>
      <c r="C1146" s="119" t="str">
        <f t="shared" si="77"/>
        <v>lange baan;50;vrije slag;vrouwen</v>
      </c>
      <c r="D1146" s="119" t="str">
        <f t="shared" si="78"/>
        <v>lange baan;50;vrije slag;vrouwen0,000434259259259259</v>
      </c>
      <c r="E1146" s="119" t="str">
        <f t="shared" si="79"/>
        <v>lange baan;50;vrije slag;vrouwen;record0,000434259259259259</v>
      </c>
      <c r="F1146" s="36" t="s">
        <v>530</v>
      </c>
      <c r="G1146" s="57" t="s">
        <v>456</v>
      </c>
      <c r="H1146" s="57">
        <v>50</v>
      </c>
      <c r="I1146" s="36" t="s">
        <v>12</v>
      </c>
      <c r="J1146" s="57" t="s">
        <v>451</v>
      </c>
      <c r="K1146" s="57">
        <v>2013</v>
      </c>
      <c r="L1146" s="114" t="s">
        <v>45</v>
      </c>
      <c r="M1146" s="109">
        <v>4.3425925925925929E-4</v>
      </c>
      <c r="N1146" s="43" t="s">
        <v>503</v>
      </c>
      <c r="O1146" s="113">
        <v>45004</v>
      </c>
      <c r="P1146" s="43" t="s">
        <v>37</v>
      </c>
      <c r="Q1146" s="57" t="s">
        <v>38</v>
      </c>
    </row>
    <row r="1147" spans="1:17" hidden="1" x14ac:dyDescent="0.55000000000000004">
      <c r="A1147" s="117" t="e">
        <f>VLOOKUP(B1147,verwijzingen!$A$5:$B$152,2,FALSE)&amp;L1147</f>
        <v>#N/A</v>
      </c>
      <c r="B1147" s="119" t="str">
        <f t="shared" si="76"/>
        <v>lange baan;100;vrije slag;vrouwen;oud</v>
      </c>
      <c r="C1147" s="119" t="str">
        <f t="shared" si="77"/>
        <v>lange baan;100;vrije slag;vrouwen</v>
      </c>
      <c r="D1147" s="119" t="str">
        <f t="shared" si="78"/>
        <v>lange baan;100;vrije slag;vrouwen0,00107222222222222</v>
      </c>
      <c r="E1147" s="119" t="str">
        <f t="shared" si="79"/>
        <v>lange baan;100;vrije slag;vrouwen;oud0,00107222222222222</v>
      </c>
      <c r="F1147" s="36" t="s">
        <v>530</v>
      </c>
      <c r="G1147" s="57" t="s">
        <v>456</v>
      </c>
      <c r="H1147" s="57">
        <v>100</v>
      </c>
      <c r="I1147" s="36" t="s">
        <v>12</v>
      </c>
      <c r="J1147" s="57" t="s">
        <v>451</v>
      </c>
      <c r="K1147" s="57">
        <v>2013</v>
      </c>
      <c r="L1147" s="114" t="s">
        <v>45</v>
      </c>
      <c r="M1147" s="109">
        <v>1.0722222222222222E-3</v>
      </c>
      <c r="N1147" s="43" t="s">
        <v>503</v>
      </c>
      <c r="O1147" s="113">
        <v>45004</v>
      </c>
      <c r="P1147" s="43" t="s">
        <v>37</v>
      </c>
      <c r="Q1147" s="57" t="s">
        <v>53</v>
      </c>
    </row>
    <row r="1148" spans="1:17" hidden="1" x14ac:dyDescent="0.55000000000000004">
      <c r="A1148" s="117" t="str">
        <f>VLOOKUP(B1148,verwijzingen!$A$5:$B$152,2,FALSE)&amp;L1148</f>
        <v>lbhsc5010 jaar</v>
      </c>
      <c r="B1148" s="119" t="str">
        <f t="shared" si="76"/>
        <v>lange baan;50;schoolslag;mannen;record</v>
      </c>
      <c r="C1148" s="119" t="str">
        <f t="shared" si="77"/>
        <v>lange baan;50;schoolslag;mannen</v>
      </c>
      <c r="D1148" s="119" t="str">
        <f t="shared" si="78"/>
        <v>lange baan;50;schoolslag;mannen0,000780787037037037</v>
      </c>
      <c r="E1148" s="119" t="str">
        <f t="shared" si="79"/>
        <v>lange baan;50;schoolslag;mannen;record0,000780787037037037</v>
      </c>
      <c r="F1148" s="36" t="s">
        <v>530</v>
      </c>
      <c r="G1148" s="57" t="s">
        <v>456</v>
      </c>
      <c r="H1148" s="57">
        <v>50</v>
      </c>
      <c r="I1148" s="36" t="s">
        <v>14</v>
      </c>
      <c r="J1148" s="57" t="s">
        <v>450</v>
      </c>
      <c r="K1148" s="57">
        <v>2013</v>
      </c>
      <c r="L1148" s="114" t="s">
        <v>45</v>
      </c>
      <c r="M1148" s="109">
        <v>7.8078703703703719E-4</v>
      </c>
      <c r="N1148" s="43" t="s">
        <v>555</v>
      </c>
      <c r="O1148" s="113">
        <v>45004</v>
      </c>
      <c r="P1148" s="43" t="s">
        <v>37</v>
      </c>
      <c r="Q1148" s="57" t="s">
        <v>38</v>
      </c>
    </row>
    <row r="1149" spans="1:17" hidden="1" x14ac:dyDescent="0.55000000000000004">
      <c r="A1149" s="117" t="e">
        <f>VLOOKUP(B1149,verwijzingen!$A$5:$B$152,2,FALSE)&amp;L1149</f>
        <v>#N/A</v>
      </c>
      <c r="B1149" s="119" t="str">
        <f t="shared" si="76"/>
        <v>lange baan;50;rugslag;vrouwen;oud</v>
      </c>
      <c r="C1149" s="119" t="str">
        <f t="shared" si="77"/>
        <v>lange baan;50;rugslag;vrouwen</v>
      </c>
      <c r="D1149" s="119" t="str">
        <f t="shared" si="78"/>
        <v>lange baan;50;rugslag;vrouwen0,000559490740740741</v>
      </c>
      <c r="E1149" s="119" t="str">
        <f t="shared" si="79"/>
        <v>lange baan;50;rugslag;vrouwen;oud0,000559490740740741</v>
      </c>
      <c r="F1149" s="36" t="s">
        <v>530</v>
      </c>
      <c r="G1149" s="57" t="s">
        <v>456</v>
      </c>
      <c r="H1149" s="57">
        <v>50</v>
      </c>
      <c r="I1149" s="36" t="s">
        <v>13</v>
      </c>
      <c r="J1149" s="57" t="s">
        <v>451</v>
      </c>
      <c r="K1149" s="57">
        <v>2013</v>
      </c>
      <c r="L1149" s="114" t="s">
        <v>45</v>
      </c>
      <c r="M1149" s="109">
        <v>5.5949074074074082E-4</v>
      </c>
      <c r="N1149" s="43" t="s">
        <v>503</v>
      </c>
      <c r="O1149" s="113">
        <v>45004</v>
      </c>
      <c r="P1149" s="43" t="s">
        <v>37</v>
      </c>
      <c r="Q1149" s="57" t="s">
        <v>53</v>
      </c>
    </row>
    <row r="1150" spans="1:17" hidden="1" x14ac:dyDescent="0.55000000000000004">
      <c r="A1150" s="117" t="e">
        <f>VLOOKUP(B1150,verwijzingen!$A$5:$B$152,2,FALSE)&amp;L1150</f>
        <v>#N/A</v>
      </c>
      <c r="B1150" s="119" t="str">
        <f t="shared" si="76"/>
        <v>lange baan;50;vrije slag;mannen;oud</v>
      </c>
      <c r="C1150" s="119" t="str">
        <f t="shared" si="77"/>
        <v>lange baan;50;vrije slag;mannen</v>
      </c>
      <c r="D1150" s="119" t="str">
        <f t="shared" si="78"/>
        <v>lange baan;50;vrije slag;mannen0,000316666666666667</v>
      </c>
      <c r="E1150" s="119" t="str">
        <f t="shared" si="79"/>
        <v>lange baan;50;vrije slag;mannen;oud0,000316666666666667</v>
      </c>
      <c r="F1150" s="36" t="s">
        <v>530</v>
      </c>
      <c r="G1150" s="57" t="s">
        <v>456</v>
      </c>
      <c r="H1150" s="57">
        <v>50</v>
      </c>
      <c r="I1150" s="36" t="s">
        <v>12</v>
      </c>
      <c r="J1150" s="57" t="s">
        <v>450</v>
      </c>
      <c r="K1150" s="57">
        <v>2007</v>
      </c>
      <c r="L1150" s="114" t="s">
        <v>51</v>
      </c>
      <c r="M1150" s="109">
        <v>3.1666666666666665E-4</v>
      </c>
      <c r="N1150" s="43" t="s">
        <v>535</v>
      </c>
      <c r="O1150" s="113">
        <v>45011</v>
      </c>
      <c r="P1150" s="43" t="s">
        <v>37</v>
      </c>
      <c r="Q1150" s="57" t="s">
        <v>53</v>
      </c>
    </row>
    <row r="1151" spans="1:17" hidden="1" x14ac:dyDescent="0.55000000000000004">
      <c r="A1151" s="117" t="e">
        <f>VLOOKUP(B1151,verwijzingen!$A$5:$B$152,2,FALSE)&amp;L1151</f>
        <v>#N/A</v>
      </c>
      <c r="B1151" s="119" t="str">
        <f t="shared" si="76"/>
        <v>lange baan;100;vrije slag;mannen;oud</v>
      </c>
      <c r="C1151" s="119" t="str">
        <f t="shared" si="77"/>
        <v>lange baan;100;vrije slag;mannen</v>
      </c>
      <c r="D1151" s="119" t="str">
        <f t="shared" si="78"/>
        <v>lange baan;100;vrije slag;mannen0,000714351851851852</v>
      </c>
      <c r="E1151" s="119" t="str">
        <f t="shared" si="79"/>
        <v>lange baan;100;vrije slag;mannen;oud0,000714351851851852</v>
      </c>
      <c r="F1151" s="36" t="s">
        <v>530</v>
      </c>
      <c r="G1151" s="57" t="s">
        <v>456</v>
      </c>
      <c r="H1151" s="57">
        <v>100</v>
      </c>
      <c r="I1151" s="36" t="s">
        <v>12</v>
      </c>
      <c r="J1151" s="57" t="s">
        <v>450</v>
      </c>
      <c r="K1151" s="57">
        <v>2007</v>
      </c>
      <c r="L1151" s="114" t="s">
        <v>51</v>
      </c>
      <c r="M1151" s="109">
        <v>7.1435185185185187E-4</v>
      </c>
      <c r="N1151" s="43" t="s">
        <v>535</v>
      </c>
      <c r="O1151" s="113">
        <v>45011</v>
      </c>
      <c r="P1151" s="43" t="s">
        <v>37</v>
      </c>
      <c r="Q1151" s="57" t="s">
        <v>53</v>
      </c>
    </row>
    <row r="1152" spans="1:17" hidden="1" x14ac:dyDescent="0.55000000000000004">
      <c r="A1152" s="117" t="e">
        <f>VLOOKUP(B1152,verwijzingen!$A$5:$B$152,2,FALSE)&amp;L1152</f>
        <v>#N/A</v>
      </c>
      <c r="B1152" s="119" t="str">
        <f t="shared" si="76"/>
        <v>lange baan;100;vrije slag;vrouwen;oud</v>
      </c>
      <c r="C1152" s="119" t="str">
        <f t="shared" si="77"/>
        <v>lange baan;100;vrije slag;vrouwen</v>
      </c>
      <c r="D1152" s="119" t="str">
        <f t="shared" si="78"/>
        <v>lange baan;100;vrije slag;vrouwen0,000822337962962963</v>
      </c>
      <c r="E1152" s="119" t="str">
        <f t="shared" si="79"/>
        <v>lange baan;100;vrije slag;vrouwen;oud0,000822337962962963</v>
      </c>
      <c r="F1152" s="36" t="s">
        <v>530</v>
      </c>
      <c r="G1152" s="57" t="s">
        <v>456</v>
      </c>
      <c r="H1152" s="57">
        <v>100</v>
      </c>
      <c r="I1152" s="36" t="s">
        <v>12</v>
      </c>
      <c r="J1152" s="57" t="s">
        <v>451</v>
      </c>
      <c r="K1152" s="57">
        <v>2007</v>
      </c>
      <c r="L1152" s="114" t="s">
        <v>51</v>
      </c>
      <c r="M1152" s="109">
        <v>8.2233796296296297E-4</v>
      </c>
      <c r="N1152" s="43" t="s">
        <v>464</v>
      </c>
      <c r="O1152" s="113">
        <v>45011</v>
      </c>
      <c r="P1152" s="43" t="s">
        <v>37</v>
      </c>
      <c r="Q1152" s="57" t="s">
        <v>53</v>
      </c>
    </row>
    <row r="1153" spans="1:17" hidden="1" x14ac:dyDescent="0.55000000000000004">
      <c r="A1153" s="117" t="str">
        <f>VLOOKUP(B1153,verwijzingen!$A$5:$B$152,2,FALSE)&amp;L1153</f>
        <v>lbdsc5016 jaar</v>
      </c>
      <c r="B1153" s="119" t="str">
        <f t="shared" si="76"/>
        <v>lange baan;50;schoolslag;vrouwen;record</v>
      </c>
      <c r="C1153" s="119" t="str">
        <f t="shared" si="77"/>
        <v>lange baan;50;schoolslag;vrouwen</v>
      </c>
      <c r="D1153" s="119" t="str">
        <f t="shared" si="78"/>
        <v>lange baan;50;schoolslag;vrouwen0,000441898148148148</v>
      </c>
      <c r="E1153" s="119" t="str">
        <f t="shared" si="79"/>
        <v>lange baan;50;schoolslag;vrouwen;record0,000441898148148148</v>
      </c>
      <c r="F1153" s="36" t="s">
        <v>530</v>
      </c>
      <c r="G1153" s="57" t="s">
        <v>456</v>
      </c>
      <c r="H1153" s="57">
        <v>50</v>
      </c>
      <c r="I1153" s="36" t="s">
        <v>14</v>
      </c>
      <c r="J1153" s="57" t="s">
        <v>451</v>
      </c>
      <c r="K1153" s="57">
        <v>2007</v>
      </c>
      <c r="L1153" s="114" t="s">
        <v>51</v>
      </c>
      <c r="M1153" s="109">
        <v>4.4189814814814813E-4</v>
      </c>
      <c r="N1153" s="43" t="s">
        <v>464</v>
      </c>
      <c r="O1153" s="113">
        <v>45011</v>
      </c>
      <c r="P1153" s="43" t="s">
        <v>37</v>
      </c>
      <c r="Q1153" s="57" t="s">
        <v>38</v>
      </c>
    </row>
    <row r="1154" spans="1:17" hidden="1" x14ac:dyDescent="0.55000000000000004">
      <c r="A1154" s="117" t="e">
        <f>VLOOKUP(B1154,verwijzingen!$A$5:$B$152,2,FALSE)&amp;L1154</f>
        <v>#N/A</v>
      </c>
      <c r="B1154" s="119" t="str">
        <f t="shared" si="76"/>
        <v>lange baan;50;schoolslag;vrouwen;oud</v>
      </c>
      <c r="C1154" s="119" t="str">
        <f t="shared" si="77"/>
        <v>lange baan;50;schoolslag;vrouwen</v>
      </c>
      <c r="D1154" s="119" t="str">
        <f t="shared" si="78"/>
        <v>lange baan;50;schoolslag;vrouwen0,000472106481481481</v>
      </c>
      <c r="E1154" s="119" t="str">
        <f t="shared" si="79"/>
        <v>lange baan;50;schoolslag;vrouwen;oud0,000472106481481481</v>
      </c>
      <c r="F1154" s="36" t="s">
        <v>530</v>
      </c>
      <c r="G1154" s="57" t="s">
        <v>456</v>
      </c>
      <c r="H1154" s="57">
        <v>50</v>
      </c>
      <c r="I1154" s="36" t="s">
        <v>14</v>
      </c>
      <c r="J1154" s="57" t="s">
        <v>451</v>
      </c>
      <c r="K1154" s="57">
        <v>2005</v>
      </c>
      <c r="L1154" s="114" t="s">
        <v>251</v>
      </c>
      <c r="M1154" s="109">
        <v>4.721064814814815E-4</v>
      </c>
      <c r="N1154" s="43" t="s">
        <v>465</v>
      </c>
      <c r="O1154" s="113">
        <v>45011</v>
      </c>
      <c r="P1154" s="43" t="s">
        <v>37</v>
      </c>
      <c r="Q1154" s="57" t="s">
        <v>53</v>
      </c>
    </row>
    <row r="1155" spans="1:17" hidden="1" x14ac:dyDescent="0.55000000000000004">
      <c r="A1155" s="117" t="str">
        <f>VLOOKUP(B1155,verwijzingen!$A$5:$B$152,2,FALSE)&amp;L1155</f>
        <v>lbdwi200&gt;= 18 jaar</v>
      </c>
      <c r="B1155" s="119" t="str">
        <f t="shared" si="76"/>
        <v>lange baan;200;wisselslag;vrouwen;record</v>
      </c>
      <c r="C1155" s="119" t="str">
        <f t="shared" si="77"/>
        <v>lange baan;200;wisselslag;vrouwen</v>
      </c>
      <c r="D1155" s="119" t="str">
        <f t="shared" si="78"/>
        <v>lange baan;200;wisselslag;vrouwen0,00197685185185185</v>
      </c>
      <c r="E1155" s="119" t="str">
        <f t="shared" si="79"/>
        <v>lange baan;200;wisselslag;vrouwen;record0,00197685185185185</v>
      </c>
      <c r="F1155" s="36" t="s">
        <v>530</v>
      </c>
      <c r="G1155" s="57" t="s">
        <v>456</v>
      </c>
      <c r="H1155" s="57">
        <v>200</v>
      </c>
      <c r="I1155" s="36" t="s">
        <v>17</v>
      </c>
      <c r="J1155" s="57" t="s">
        <v>451</v>
      </c>
      <c r="K1155" s="57">
        <v>2005</v>
      </c>
      <c r="L1155" s="114" t="s">
        <v>251</v>
      </c>
      <c r="M1155" s="109">
        <v>1.9768518518518516E-3</v>
      </c>
      <c r="N1155" s="43" t="s">
        <v>465</v>
      </c>
      <c r="O1155" s="113">
        <v>45011</v>
      </c>
      <c r="P1155" s="43" t="s">
        <v>37</v>
      </c>
      <c r="Q1155" s="57" t="s">
        <v>38</v>
      </c>
    </row>
    <row r="1156" spans="1:17" hidden="1" x14ac:dyDescent="0.55000000000000004">
      <c r="A1156" s="117" t="str">
        <f>VLOOKUP(B1156,verwijzingen!$A$5:$B$152,2,FALSE)&amp;L1156</f>
        <v>lbdru5016 jaar</v>
      </c>
      <c r="B1156" s="119" t="str">
        <f t="shared" si="76"/>
        <v>lange baan;50;rugslag;vrouwen;record</v>
      </c>
      <c r="C1156" s="119" t="str">
        <f t="shared" si="77"/>
        <v>lange baan;50;rugslag;vrouwen</v>
      </c>
      <c r="D1156" s="119" t="str">
        <f t="shared" si="78"/>
        <v>lange baan;50;rugslag;vrouwen0,000393518518518519</v>
      </c>
      <c r="E1156" s="119" t="str">
        <f t="shared" si="79"/>
        <v>lange baan;50;rugslag;vrouwen;record0,000393518518518519</v>
      </c>
      <c r="F1156" s="36" t="s">
        <v>530</v>
      </c>
      <c r="G1156" s="57" t="s">
        <v>456</v>
      </c>
      <c r="H1156" s="57">
        <v>50</v>
      </c>
      <c r="I1156" s="36" t="s">
        <v>13</v>
      </c>
      <c r="J1156" s="57" t="s">
        <v>451</v>
      </c>
      <c r="K1156" s="57">
        <v>2007</v>
      </c>
      <c r="L1156" s="114" t="s">
        <v>51</v>
      </c>
      <c r="M1156" s="109">
        <v>3.9351851851851852E-4</v>
      </c>
      <c r="N1156" s="43" t="s">
        <v>26</v>
      </c>
      <c r="O1156" s="113">
        <v>45026</v>
      </c>
      <c r="P1156" s="43" t="s">
        <v>505</v>
      </c>
      <c r="Q1156" s="57" t="s">
        <v>38</v>
      </c>
    </row>
    <row r="1157" spans="1:17" hidden="1" x14ac:dyDescent="0.55000000000000004">
      <c r="A1157" s="117" t="str">
        <f>VLOOKUP(B1157,verwijzingen!$A$5:$B$152,2,FALSE)&amp;L1157</f>
        <v>lbdvl5016 jaar</v>
      </c>
      <c r="B1157" s="119" t="str">
        <f t="shared" si="76"/>
        <v>lange baan;50;vlinderslag;vrouwen;record</v>
      </c>
      <c r="C1157" s="119" t="str">
        <f t="shared" si="77"/>
        <v>lange baan;50;vlinderslag;vrouwen</v>
      </c>
      <c r="D1157" s="119" t="str">
        <f t="shared" si="78"/>
        <v>lange baan;50;vlinderslag;vrouwen0,000353703703703704</v>
      </c>
      <c r="E1157" s="119" t="str">
        <f t="shared" si="79"/>
        <v>lange baan;50;vlinderslag;vrouwen;record0,000353703703703704</v>
      </c>
      <c r="F1157" s="36" t="s">
        <v>530</v>
      </c>
      <c r="G1157" s="57" t="s">
        <v>456</v>
      </c>
      <c r="H1157" s="57">
        <v>50</v>
      </c>
      <c r="I1157" s="36" t="s">
        <v>15</v>
      </c>
      <c r="J1157" s="57" t="s">
        <v>451</v>
      </c>
      <c r="K1157" s="57">
        <v>2007</v>
      </c>
      <c r="L1157" s="114" t="s">
        <v>51</v>
      </c>
      <c r="M1157" s="109">
        <v>3.5370370370370368E-4</v>
      </c>
      <c r="N1157" s="43" t="s">
        <v>26</v>
      </c>
      <c r="O1157" s="113">
        <v>45026</v>
      </c>
      <c r="P1157" s="43" t="s">
        <v>505</v>
      </c>
      <c r="Q1157" s="57" t="s">
        <v>38</v>
      </c>
    </row>
    <row r="1158" spans="1:17" hidden="1" x14ac:dyDescent="0.55000000000000004">
      <c r="A1158" s="117" t="e">
        <f>VLOOKUP(B1158,verwijzingen!$A$5:$B$152,2,FALSE)&amp;L1158</f>
        <v>#N/A</v>
      </c>
      <c r="B1158" s="119" t="str">
        <f t="shared" si="76"/>
        <v>lange baan;100;vlinderslag;vrouwen;oud</v>
      </c>
      <c r="C1158" s="119" t="str">
        <f t="shared" si="77"/>
        <v>lange baan;100;vlinderslag;vrouwen</v>
      </c>
      <c r="D1158" s="119" t="str">
        <f t="shared" si="78"/>
        <v>lange baan;100;vlinderslag;vrouwen0,000809722222222222</v>
      </c>
      <c r="E1158" s="119" t="str">
        <f t="shared" si="79"/>
        <v>lange baan;100;vlinderslag;vrouwen;oud0,000809722222222222</v>
      </c>
      <c r="F1158" s="36" t="s">
        <v>530</v>
      </c>
      <c r="G1158" s="57" t="s">
        <v>456</v>
      </c>
      <c r="H1158" s="57">
        <v>100</v>
      </c>
      <c r="I1158" s="36" t="s">
        <v>15</v>
      </c>
      <c r="J1158" s="57" t="s">
        <v>451</v>
      </c>
      <c r="K1158" s="57">
        <v>2007</v>
      </c>
      <c r="L1158" s="114" t="s">
        <v>51</v>
      </c>
      <c r="M1158" s="109">
        <v>8.097222222222222E-4</v>
      </c>
      <c r="N1158" s="43" t="s">
        <v>26</v>
      </c>
      <c r="O1158" s="113">
        <v>45026</v>
      </c>
      <c r="P1158" s="43" t="s">
        <v>505</v>
      </c>
      <c r="Q1158" s="57" t="s">
        <v>53</v>
      </c>
    </row>
    <row r="1159" spans="1:17" hidden="1" x14ac:dyDescent="0.55000000000000004">
      <c r="A1159" s="117" t="str">
        <f>VLOOKUP(B1159,verwijzingen!$A$5:$B$152,2,FALSE)&amp;L1159</f>
        <v>lbhvr5017 jaar</v>
      </c>
      <c r="B1159" s="119" t="str">
        <f t="shared" si="76"/>
        <v>lange baan;50;vrije slag;mannen;record</v>
      </c>
      <c r="C1159" s="119" t="str">
        <f t="shared" si="77"/>
        <v>lange baan;50;vrije slag;mannen</v>
      </c>
      <c r="D1159" s="119" t="str">
        <f t="shared" si="78"/>
        <v>lange baan;50;vrije slag;mannen0,000314699074074074</v>
      </c>
      <c r="E1159" s="119" t="str">
        <f t="shared" si="79"/>
        <v>lange baan;50;vrije slag;mannen;record0,000314699074074074</v>
      </c>
      <c r="F1159" s="36" t="s">
        <v>530</v>
      </c>
      <c r="G1159" s="57" t="s">
        <v>456</v>
      </c>
      <c r="H1159" s="57">
        <v>50</v>
      </c>
      <c r="I1159" s="36" t="s">
        <v>12</v>
      </c>
      <c r="J1159" s="57" t="s">
        <v>450</v>
      </c>
      <c r="K1159" s="57">
        <v>2006</v>
      </c>
      <c r="L1159" s="114" t="s">
        <v>52</v>
      </c>
      <c r="M1159" s="109">
        <v>3.1469907407407407E-4</v>
      </c>
      <c r="N1159" s="43" t="s">
        <v>504</v>
      </c>
      <c r="O1159" s="113">
        <v>45026</v>
      </c>
      <c r="P1159" s="43" t="s">
        <v>505</v>
      </c>
      <c r="Q1159" s="57" t="s">
        <v>38</v>
      </c>
    </row>
    <row r="1160" spans="1:17" hidden="1" x14ac:dyDescent="0.55000000000000004">
      <c r="A1160" s="117" t="str">
        <f>VLOOKUP(B1160,verwijzingen!$A$5:$B$152,2,FALSE)&amp;L1160</f>
        <v>lbhwi400&gt;= 18 jaar</v>
      </c>
      <c r="B1160" s="119" t="str">
        <f t="shared" si="76"/>
        <v>lange baan;400;wisselslag;mannen;record</v>
      </c>
      <c r="C1160" s="119" t="str">
        <f t="shared" si="77"/>
        <v>lange baan;400;wisselslag;mannen</v>
      </c>
      <c r="D1160" s="119" t="str">
        <f t="shared" si="78"/>
        <v>lange baan;400;wisselslag;mannen0,00397800925925926</v>
      </c>
      <c r="E1160" s="119" t="str">
        <f t="shared" si="79"/>
        <v>lange baan;400;wisselslag;mannen;record0,00397800925925926</v>
      </c>
      <c r="F1160" s="36" t="s">
        <v>530</v>
      </c>
      <c r="G1160" s="57" t="s">
        <v>456</v>
      </c>
      <c r="H1160" s="57">
        <v>400</v>
      </c>
      <c r="I1160" s="36" t="s">
        <v>17</v>
      </c>
      <c r="J1160" s="57" t="s">
        <v>450</v>
      </c>
      <c r="K1160" s="57">
        <v>2004</v>
      </c>
      <c r="L1160" s="114" t="s">
        <v>251</v>
      </c>
      <c r="M1160" s="109">
        <v>3.9780092592592593E-3</v>
      </c>
      <c r="N1160" s="43" t="s">
        <v>35</v>
      </c>
      <c r="O1160" s="113">
        <v>45026</v>
      </c>
      <c r="P1160" s="43" t="s">
        <v>505</v>
      </c>
      <c r="Q1160" s="57" t="s">
        <v>38</v>
      </c>
    </row>
    <row r="1161" spans="1:17" hidden="1" x14ac:dyDescent="0.55000000000000004">
      <c r="A1161" s="117" t="e">
        <f>VLOOKUP(B1161,verwijzingen!$A$5:$B$152,2,FALSE)&amp;L1161</f>
        <v>#N/A</v>
      </c>
      <c r="B1161" s="119" t="str">
        <f t="shared" si="76"/>
        <v>lange baan;50;vrije slag;mannen;oud</v>
      </c>
      <c r="C1161" s="119" t="str">
        <f t="shared" si="77"/>
        <v>lange baan;50;vrije slag;mannen</v>
      </c>
      <c r="D1161" s="119" t="str">
        <f t="shared" si="78"/>
        <v>lange baan;50;vrije slag;mannen0,000302893518518519</v>
      </c>
      <c r="E1161" s="119" t="str">
        <f t="shared" si="79"/>
        <v>lange baan;50;vrije slag;mannen;oud0,000302893518518519</v>
      </c>
      <c r="F1161" s="36" t="s">
        <v>530</v>
      </c>
      <c r="G1161" s="57" t="s">
        <v>456</v>
      </c>
      <c r="H1161" s="57">
        <v>50</v>
      </c>
      <c r="I1161" s="36" t="s">
        <v>12</v>
      </c>
      <c r="J1161" s="57" t="s">
        <v>450</v>
      </c>
      <c r="K1161" s="57">
        <v>2004</v>
      </c>
      <c r="L1161" s="114" t="s">
        <v>251</v>
      </c>
      <c r="M1161" s="109">
        <v>3.0289351851851853E-4</v>
      </c>
      <c r="N1161" s="43" t="s">
        <v>557</v>
      </c>
      <c r="O1161" s="113">
        <v>45026</v>
      </c>
      <c r="P1161" s="43" t="s">
        <v>505</v>
      </c>
      <c r="Q1161" s="57" t="s">
        <v>53</v>
      </c>
    </row>
    <row r="1162" spans="1:17" hidden="1" x14ac:dyDescent="0.55000000000000004">
      <c r="A1162" s="117" t="str">
        <f>VLOOKUP(B1162,verwijzingen!$A$5:$B$152,2,FALSE)&amp;L1162</f>
        <v>lbhvr50&gt;= 18 jaar</v>
      </c>
      <c r="B1162" s="119" t="str">
        <f t="shared" si="76"/>
        <v>lange baan;50;vrije slag;mannen;record</v>
      </c>
      <c r="C1162" s="119" t="str">
        <f t="shared" si="77"/>
        <v>lange baan;50;vrije slag;mannen</v>
      </c>
      <c r="D1162" s="119" t="str">
        <f t="shared" si="78"/>
        <v>lange baan;50;vrije slag;mannen0,000294444444444444</v>
      </c>
      <c r="E1162" s="119" t="str">
        <f t="shared" si="79"/>
        <v>lange baan;50;vrije slag;mannen;record0,000294444444444444</v>
      </c>
      <c r="F1162" s="36" t="s">
        <v>530</v>
      </c>
      <c r="G1162" s="57" t="s">
        <v>456</v>
      </c>
      <c r="H1162" s="57">
        <v>50</v>
      </c>
      <c r="I1162" s="36" t="s">
        <v>12</v>
      </c>
      <c r="J1162" s="57" t="s">
        <v>450</v>
      </c>
      <c r="K1162" s="57">
        <v>2004</v>
      </c>
      <c r="L1162" s="114" t="s">
        <v>251</v>
      </c>
      <c r="M1162" s="109">
        <v>2.9444444444444445E-4</v>
      </c>
      <c r="N1162" s="43" t="s">
        <v>557</v>
      </c>
      <c r="O1162" s="113">
        <v>45026</v>
      </c>
      <c r="P1162" s="43" t="s">
        <v>505</v>
      </c>
      <c r="Q1162" s="57" t="s">
        <v>38</v>
      </c>
    </row>
    <row r="1163" spans="1:17" hidden="1" x14ac:dyDescent="0.55000000000000004">
      <c r="A1163" s="117" t="str">
        <f>VLOOKUP(B1163,verwijzingen!$A$5:$B$152,2,FALSE)&amp;L1163</f>
        <v>lbhsc100&gt;= 18 jaar</v>
      </c>
      <c r="B1163" s="119" t="str">
        <f t="shared" si="76"/>
        <v>lange baan;100;schoolslag;mannen;record</v>
      </c>
      <c r="C1163" s="119" t="str">
        <f t="shared" si="77"/>
        <v>lange baan;100;schoolslag;mannen</v>
      </c>
      <c r="D1163" s="119" t="str">
        <f t="shared" si="78"/>
        <v>lange baan;100;schoolslag;mannen0,000821296296296296</v>
      </c>
      <c r="E1163" s="119" t="str">
        <f t="shared" si="79"/>
        <v>lange baan;100;schoolslag;mannen;record0,000821296296296296</v>
      </c>
      <c r="F1163" s="36" t="s">
        <v>530</v>
      </c>
      <c r="G1163" s="57" t="s">
        <v>456</v>
      </c>
      <c r="H1163" s="57">
        <v>100</v>
      </c>
      <c r="I1163" s="36" t="s">
        <v>14</v>
      </c>
      <c r="J1163" s="57" t="s">
        <v>450</v>
      </c>
      <c r="K1163" s="57">
        <v>2004</v>
      </c>
      <c r="L1163" s="114" t="s">
        <v>251</v>
      </c>
      <c r="M1163" s="109">
        <v>8.2129629629629642E-4</v>
      </c>
      <c r="N1163" s="43" t="s">
        <v>557</v>
      </c>
      <c r="O1163" s="113">
        <v>45026</v>
      </c>
      <c r="P1163" s="43" t="s">
        <v>505</v>
      </c>
      <c r="Q1163" s="57" t="s">
        <v>38</v>
      </c>
    </row>
    <row r="1164" spans="1:17" hidden="1" x14ac:dyDescent="0.55000000000000004">
      <c r="A1164" s="117" t="e">
        <f>VLOOKUP(B1164,verwijzingen!$A$5:$B$152,2,FALSE)&amp;L1164</f>
        <v>#N/A</v>
      </c>
      <c r="B1164" s="119" t="str">
        <f t="shared" si="76"/>
        <v>lange baan;200;schoolslag;mannen;oud</v>
      </c>
      <c r="C1164" s="119" t="str">
        <f t="shared" si="77"/>
        <v>lange baan;200;schoolslag;mannen</v>
      </c>
      <c r="D1164" s="119" t="str">
        <f t="shared" si="78"/>
        <v>lange baan;200;schoolslag;mannen0,00191018518518519</v>
      </c>
      <c r="E1164" s="119" t="str">
        <f t="shared" si="79"/>
        <v>lange baan;200;schoolslag;mannen;oud0,00191018518518519</v>
      </c>
      <c r="F1164" s="36" t="s">
        <v>530</v>
      </c>
      <c r="G1164" s="57" t="s">
        <v>456</v>
      </c>
      <c r="H1164" s="57">
        <v>200</v>
      </c>
      <c r="I1164" s="36" t="s">
        <v>14</v>
      </c>
      <c r="J1164" s="57" t="s">
        <v>450</v>
      </c>
      <c r="K1164" s="57">
        <v>2004</v>
      </c>
      <c r="L1164" s="114" t="s">
        <v>251</v>
      </c>
      <c r="M1164" s="109">
        <v>1.9101851851851851E-3</v>
      </c>
      <c r="N1164" s="43" t="s">
        <v>557</v>
      </c>
      <c r="O1164" s="113">
        <v>45026</v>
      </c>
      <c r="P1164" s="43" t="s">
        <v>505</v>
      </c>
      <c r="Q1164" s="57" t="s">
        <v>53</v>
      </c>
    </row>
    <row r="1165" spans="1:17" hidden="1" x14ac:dyDescent="0.55000000000000004">
      <c r="A1165" s="117" t="str">
        <f>VLOOKUP(B1165,verwijzingen!$A$5:$B$152,2,FALSE)&amp;L1165</f>
        <v>lbdvr50&gt;= 18 jaar</v>
      </c>
      <c r="B1165" s="119" t="str">
        <f t="shared" si="76"/>
        <v>lange baan;50;vrije slag;vrouwen;record</v>
      </c>
      <c r="C1165" s="119" t="str">
        <f t="shared" si="77"/>
        <v>lange baan;50;vrije slag;vrouwen</v>
      </c>
      <c r="D1165" s="119" t="str">
        <f t="shared" si="78"/>
        <v>lange baan;50;vrije slag;vrouwen0,000360648148148148</v>
      </c>
      <c r="E1165" s="119" t="str">
        <f t="shared" si="79"/>
        <v>lange baan;50;vrije slag;vrouwen;record0,000360648148148148</v>
      </c>
      <c r="F1165" s="36" t="s">
        <v>530</v>
      </c>
      <c r="G1165" s="57" t="s">
        <v>456</v>
      </c>
      <c r="H1165" s="57">
        <v>50</v>
      </c>
      <c r="I1165" s="36" t="s">
        <v>12</v>
      </c>
      <c r="J1165" s="57" t="s">
        <v>451</v>
      </c>
      <c r="K1165" s="57">
        <v>2002</v>
      </c>
      <c r="L1165" s="114" t="s">
        <v>251</v>
      </c>
      <c r="M1165" s="109">
        <v>3.6064814814814813E-4</v>
      </c>
      <c r="N1165" s="43" t="s">
        <v>23</v>
      </c>
      <c r="O1165" s="113">
        <v>45026</v>
      </c>
      <c r="P1165" s="43" t="s">
        <v>505</v>
      </c>
      <c r="Q1165" s="57" t="s">
        <v>38</v>
      </c>
    </row>
    <row r="1166" spans="1:17" hidden="1" x14ac:dyDescent="0.55000000000000004">
      <c r="A1166" s="117" t="str">
        <f>VLOOKUP(B1166,verwijzingen!$A$5:$B$152,2,FALSE)&amp;L1166</f>
        <v>lbdvr100&gt;= 18 jaar</v>
      </c>
      <c r="B1166" s="119" t="str">
        <f t="shared" si="76"/>
        <v>lange baan;100;vrije slag;vrouwen;record</v>
      </c>
      <c r="C1166" s="119" t="str">
        <f t="shared" si="77"/>
        <v>lange baan;100;vrije slag;vrouwen</v>
      </c>
      <c r="D1166" s="119" t="str">
        <f t="shared" si="78"/>
        <v>lange baan;100;vrije slag;vrouwen0,000805787037037037</v>
      </c>
      <c r="E1166" s="119" t="str">
        <f t="shared" si="79"/>
        <v>lange baan;100;vrije slag;vrouwen;record0,000805787037037037</v>
      </c>
      <c r="F1166" s="36" t="s">
        <v>530</v>
      </c>
      <c r="G1166" s="57" t="s">
        <v>456</v>
      </c>
      <c r="H1166" s="57">
        <v>100</v>
      </c>
      <c r="I1166" s="36" t="s">
        <v>12</v>
      </c>
      <c r="J1166" s="57" t="s">
        <v>451</v>
      </c>
      <c r="K1166" s="57">
        <v>2002</v>
      </c>
      <c r="L1166" s="114" t="s">
        <v>251</v>
      </c>
      <c r="M1166" s="109">
        <v>8.0578703703703715E-4</v>
      </c>
      <c r="N1166" s="43" t="s">
        <v>24</v>
      </c>
      <c r="O1166" s="113">
        <v>45026</v>
      </c>
      <c r="P1166" s="43" t="s">
        <v>505</v>
      </c>
      <c r="Q1166" s="57" t="s">
        <v>38</v>
      </c>
    </row>
    <row r="1167" spans="1:17" hidden="1" x14ac:dyDescent="0.55000000000000004">
      <c r="A1167" s="117" t="str">
        <f>VLOOKUP(B1167,verwijzingen!$A$5:$B$152,2,FALSE)&amp;L1167</f>
        <v>lbdru200&gt;= 18 jaar</v>
      </c>
      <c r="B1167" s="119" t="str">
        <f t="shared" si="76"/>
        <v>lange baan;200;rugslag;vrouwen;record</v>
      </c>
      <c r="C1167" s="119" t="str">
        <f t="shared" si="77"/>
        <v>lange baan;200;rugslag;vrouwen</v>
      </c>
      <c r="D1167" s="119" t="str">
        <f t="shared" si="78"/>
        <v>lange baan;200;rugslag;vrouwen0,00201759259259259</v>
      </c>
      <c r="E1167" s="119" t="str">
        <f t="shared" si="79"/>
        <v>lange baan;200;rugslag;vrouwen;record0,00201759259259259</v>
      </c>
      <c r="F1167" s="36" t="s">
        <v>530</v>
      </c>
      <c r="G1167" s="57" t="s">
        <v>456</v>
      </c>
      <c r="H1167" s="57">
        <v>200</v>
      </c>
      <c r="I1167" s="36" t="s">
        <v>13</v>
      </c>
      <c r="J1167" s="57" t="s">
        <v>451</v>
      </c>
      <c r="K1167" s="57">
        <v>2005</v>
      </c>
      <c r="L1167" s="114" t="s">
        <v>251</v>
      </c>
      <c r="M1167" s="109">
        <v>2.0175925925925925E-3</v>
      </c>
      <c r="N1167" s="43" t="s">
        <v>465</v>
      </c>
      <c r="O1167" s="113">
        <v>45026</v>
      </c>
      <c r="P1167" s="43" t="s">
        <v>505</v>
      </c>
      <c r="Q1167" s="57" t="s">
        <v>38</v>
      </c>
    </row>
    <row r="1168" spans="1:17" hidden="1" x14ac:dyDescent="0.55000000000000004">
      <c r="A1168" s="117" t="str">
        <f>VLOOKUP(B1168,verwijzingen!$A$5:$B$152,2,FALSE)&amp;L1168</f>
        <v>lbdru50&gt;= 18 jaar</v>
      </c>
      <c r="B1168" s="119" t="str">
        <f t="shared" si="76"/>
        <v>lange baan;50;rugslag;vrouwen;record</v>
      </c>
      <c r="C1168" s="119" t="str">
        <f t="shared" si="77"/>
        <v>lange baan;50;rugslag;vrouwen</v>
      </c>
      <c r="D1168" s="119" t="str">
        <f t="shared" si="78"/>
        <v>lange baan;50;rugslag;vrouwen0,000429976851851852</v>
      </c>
      <c r="E1168" s="119" t="str">
        <f t="shared" si="79"/>
        <v>lange baan;50;rugslag;vrouwen;record0,000429976851851852</v>
      </c>
      <c r="F1168" s="36" t="s">
        <v>530</v>
      </c>
      <c r="G1168" s="57" t="s">
        <v>456</v>
      </c>
      <c r="H1168" s="57">
        <v>50</v>
      </c>
      <c r="I1168" s="36" t="s">
        <v>13</v>
      </c>
      <c r="J1168" s="57" t="s">
        <v>451</v>
      </c>
      <c r="K1168" s="57">
        <v>2002</v>
      </c>
      <c r="L1168" s="114" t="s">
        <v>251</v>
      </c>
      <c r="M1168" s="109">
        <v>4.299768518518518E-4</v>
      </c>
      <c r="N1168" s="43" t="s">
        <v>24</v>
      </c>
      <c r="O1168" s="113">
        <v>45026</v>
      </c>
      <c r="P1168" s="43" t="s">
        <v>505</v>
      </c>
      <c r="Q1168" s="57" t="s">
        <v>38</v>
      </c>
    </row>
    <row r="1169" spans="1:17" hidden="1" x14ac:dyDescent="0.55000000000000004">
      <c r="A1169" s="117" t="e">
        <f>VLOOKUP(B1169,verwijzingen!$A$5:$B$152,2,FALSE)&amp;L1169</f>
        <v>#N/A</v>
      </c>
      <c r="B1169" s="119" t="str">
        <f t="shared" si="76"/>
        <v>lange baan;4x50;wisselslag;gemengd;record</v>
      </c>
      <c r="C1169" s="119" t="str">
        <f t="shared" si="77"/>
        <v>lange baan;4x50;wisselslag;gemengd</v>
      </c>
      <c r="D1169" s="119" t="str">
        <f t="shared" si="78"/>
        <v>lange baan;4x50;wisselslag;gemengd0,00157847222222222</v>
      </c>
      <c r="E1169" s="119" t="str">
        <f t="shared" si="79"/>
        <v>lange baan;4x50;wisselslag;gemengd;record0,00157847222222222</v>
      </c>
      <c r="F1169" s="36" t="s">
        <v>530</v>
      </c>
      <c r="G1169" s="57" t="s">
        <v>456</v>
      </c>
      <c r="H1169" s="57" t="s">
        <v>350</v>
      </c>
      <c r="I1169" s="36" t="s">
        <v>17</v>
      </c>
      <c r="J1169" s="57" t="s">
        <v>490</v>
      </c>
      <c r="K1169" s="57">
        <v>2000</v>
      </c>
      <c r="L1169" s="114" t="s">
        <v>251</v>
      </c>
      <c r="M1169" s="109">
        <v>1.5784722222222224E-3</v>
      </c>
      <c r="N1169" s="43" t="s">
        <v>491</v>
      </c>
      <c r="O1169" s="113">
        <v>45026</v>
      </c>
      <c r="P1169" s="43" t="s">
        <v>505</v>
      </c>
      <c r="Q1169" s="57" t="s">
        <v>38</v>
      </c>
    </row>
    <row r="1170" spans="1:17" hidden="1" x14ac:dyDescent="0.55000000000000004">
      <c r="A1170" s="117" t="e">
        <f>VLOOKUP(B1170,verwijzingen!$A$5:$B$152,2,FALSE)&amp;L1170</f>
        <v>#N/A</v>
      </c>
      <c r="B1170" s="119" t="str">
        <f t="shared" si="76"/>
        <v>korte baan;50;vrije slag;mannen;oud</v>
      </c>
      <c r="C1170" s="119" t="str">
        <f t="shared" si="77"/>
        <v>korte baan;50;vrije slag;mannen</v>
      </c>
      <c r="D1170" s="119" t="str">
        <f t="shared" si="78"/>
        <v>korte baan;50;vrije slag;mannen0,000645949074074074</v>
      </c>
      <c r="E1170" s="119" t="str">
        <f t="shared" si="79"/>
        <v>korte baan;50;vrije slag;mannen;oud0,000645949074074074</v>
      </c>
      <c r="F1170" s="36" t="s">
        <v>530</v>
      </c>
      <c r="G1170" s="57" t="s">
        <v>57</v>
      </c>
      <c r="H1170" s="57">
        <v>50</v>
      </c>
      <c r="I1170" s="36" t="s">
        <v>12</v>
      </c>
      <c r="J1170" s="57" t="s">
        <v>450</v>
      </c>
      <c r="K1170" s="57">
        <v>2014</v>
      </c>
      <c r="L1170" s="114" t="s">
        <v>44</v>
      </c>
      <c r="M1170" s="109">
        <v>6.4594907407407407E-4</v>
      </c>
      <c r="N1170" s="43" t="s">
        <v>537</v>
      </c>
      <c r="O1170" s="113">
        <v>45032</v>
      </c>
      <c r="P1170" s="43" t="s">
        <v>448</v>
      </c>
      <c r="Q1170" s="57" t="s">
        <v>53</v>
      </c>
    </row>
    <row r="1171" spans="1:17" hidden="1" x14ac:dyDescent="0.55000000000000004">
      <c r="A1171" s="117" t="e">
        <f>VLOOKUP(B1171,verwijzingen!$A$5:$B$152,2,FALSE)&amp;L1171</f>
        <v>#N/A</v>
      </c>
      <c r="B1171" s="119" t="str">
        <f t="shared" si="76"/>
        <v>korte baan;50;schoolslag;mannen;oud</v>
      </c>
      <c r="C1171" s="119" t="str">
        <f t="shared" si="77"/>
        <v>korte baan;50;schoolslag;mannen</v>
      </c>
      <c r="D1171" s="119" t="str">
        <f t="shared" si="78"/>
        <v>korte baan;50;schoolslag;mannen0,000696990740740741</v>
      </c>
      <c r="E1171" s="119" t="str">
        <f t="shared" si="79"/>
        <v>korte baan;50;schoolslag;mannen;oud0,000696990740740741</v>
      </c>
      <c r="F1171" s="36" t="s">
        <v>530</v>
      </c>
      <c r="G1171" s="57" t="s">
        <v>57</v>
      </c>
      <c r="H1171" s="57">
        <v>50</v>
      </c>
      <c r="I1171" s="36" t="s">
        <v>14</v>
      </c>
      <c r="J1171" s="57" t="s">
        <v>450</v>
      </c>
      <c r="K1171" s="57">
        <v>2014</v>
      </c>
      <c r="L1171" s="114" t="s">
        <v>44</v>
      </c>
      <c r="M1171" s="109">
        <v>6.9699074074074075E-4</v>
      </c>
      <c r="N1171" s="43" t="s">
        <v>537</v>
      </c>
      <c r="O1171" s="113">
        <v>45032</v>
      </c>
      <c r="P1171" s="43" t="s">
        <v>448</v>
      </c>
      <c r="Q1171" s="57" t="s">
        <v>53</v>
      </c>
    </row>
    <row r="1172" spans="1:17" x14ac:dyDescent="0.55000000000000004">
      <c r="A1172" s="117" t="str">
        <f>VLOOKUP(B1172,verwijzingen!$A$5:$B$152,2,FALSE)&amp;L1172</f>
        <v>kbhvl259 jaar</v>
      </c>
      <c r="B1172" s="119" t="str">
        <f t="shared" si="76"/>
        <v>korte baan;25;vlinderslag;mannen;record</v>
      </c>
      <c r="C1172" s="119" t="str">
        <f t="shared" si="77"/>
        <v>korte baan;25;vlinderslag;mannen</v>
      </c>
      <c r="D1172" s="119" t="str">
        <f t="shared" si="78"/>
        <v>korte baan;25;vlinderslag;mannen0,000371180555555556</v>
      </c>
      <c r="E1172" s="119" t="str">
        <f t="shared" si="79"/>
        <v>korte baan;25;vlinderslag;mannen;record0,000371180555555556</v>
      </c>
      <c r="F1172" s="36" t="s">
        <v>530</v>
      </c>
      <c r="G1172" s="57" t="s">
        <v>57</v>
      </c>
      <c r="H1172" s="57">
        <v>25</v>
      </c>
      <c r="I1172" s="36" t="s">
        <v>15</v>
      </c>
      <c r="J1172" s="57" t="s">
        <v>450</v>
      </c>
      <c r="K1172" s="57">
        <v>2014</v>
      </c>
      <c r="L1172" s="114" t="s">
        <v>44</v>
      </c>
      <c r="M1172" s="109">
        <v>3.7118055555555553E-4</v>
      </c>
      <c r="N1172" s="43" t="s">
        <v>537</v>
      </c>
      <c r="O1172" s="113">
        <v>45032</v>
      </c>
      <c r="P1172" s="43" t="s">
        <v>448</v>
      </c>
      <c r="Q1172" s="57" t="s">
        <v>38</v>
      </c>
    </row>
    <row r="1173" spans="1:17" x14ac:dyDescent="0.55000000000000004">
      <c r="A1173" s="117" t="str">
        <f>VLOOKUP(B1173,verwijzingen!$A$5:$B$152,2,FALSE)&amp;L1173</f>
        <v>kbdvr5010 jaar</v>
      </c>
      <c r="B1173" s="119" t="str">
        <f t="shared" si="76"/>
        <v>korte baan;50;vrije slag;vrouwen;record</v>
      </c>
      <c r="C1173" s="119" t="str">
        <f t="shared" si="77"/>
        <v>korte baan;50;vrije slag;vrouwen</v>
      </c>
      <c r="D1173" s="119" t="str">
        <f t="shared" si="78"/>
        <v>korte baan;50;vrije slag;vrouwen0,000406712962962963</v>
      </c>
      <c r="E1173" s="119" t="str">
        <f t="shared" si="79"/>
        <v>korte baan;50;vrije slag;vrouwen;record0,000406712962962963</v>
      </c>
      <c r="F1173" s="36" t="s">
        <v>530</v>
      </c>
      <c r="G1173" s="57" t="s">
        <v>57</v>
      </c>
      <c r="H1173" s="57">
        <v>50</v>
      </c>
      <c r="I1173" s="36" t="s">
        <v>12</v>
      </c>
      <c r="J1173" s="57" t="s">
        <v>451</v>
      </c>
      <c r="K1173" s="57">
        <v>2013</v>
      </c>
      <c r="L1173" s="114" t="s">
        <v>45</v>
      </c>
      <c r="M1173" s="109">
        <v>4.0671296296296294E-4</v>
      </c>
      <c r="N1173" s="43" t="s">
        <v>503</v>
      </c>
      <c r="O1173" s="113">
        <v>45039</v>
      </c>
      <c r="P1173" s="43" t="s">
        <v>568</v>
      </c>
      <c r="Q1173" s="57" t="s">
        <v>38</v>
      </c>
    </row>
    <row r="1174" spans="1:17" x14ac:dyDescent="0.55000000000000004">
      <c r="A1174" s="117" t="str">
        <f>VLOOKUP(B1174,verwijzingen!$A$5:$B$152,2,FALSE)&amp;L1174</f>
        <v>kbdvr10016 jaar</v>
      </c>
      <c r="B1174" s="119" t="str">
        <f t="shared" si="76"/>
        <v>korte baan;100;vrije slag;vrouwen;record</v>
      </c>
      <c r="C1174" s="119" t="str">
        <f t="shared" si="77"/>
        <v>korte baan;100;vrije slag;vrouwen</v>
      </c>
      <c r="D1174" s="119" t="str">
        <f t="shared" ref="D1174:D1237" si="80">CONCATENATE(C1174,M1174)</f>
        <v>korte baan;100;vrije slag;vrouwen0,000728935185185185</v>
      </c>
      <c r="E1174" s="119" t="str">
        <f t="shared" ref="E1174:E1237" si="81">+B1174&amp;M1174</f>
        <v>korte baan;100;vrije slag;vrouwen;record0,000728935185185185</v>
      </c>
      <c r="F1174" s="36" t="s">
        <v>530</v>
      </c>
      <c r="G1174" s="57" t="s">
        <v>57</v>
      </c>
      <c r="H1174" s="57">
        <v>100</v>
      </c>
      <c r="I1174" s="36" t="s">
        <v>12</v>
      </c>
      <c r="J1174" s="57" t="s">
        <v>451</v>
      </c>
      <c r="K1174" s="57">
        <v>2007</v>
      </c>
      <c r="L1174" s="114" t="s">
        <v>51</v>
      </c>
      <c r="M1174" s="109">
        <v>7.2893518518518522E-4</v>
      </c>
      <c r="N1174" s="43" t="s">
        <v>26</v>
      </c>
      <c r="O1174" s="113">
        <v>45039</v>
      </c>
      <c r="P1174" s="43" t="s">
        <v>568</v>
      </c>
      <c r="Q1174" s="57" t="s">
        <v>38</v>
      </c>
    </row>
    <row r="1175" spans="1:17" hidden="1" x14ac:dyDescent="0.55000000000000004">
      <c r="A1175" s="117" t="e">
        <f>VLOOKUP(B1175,verwijzingen!$A$5:$B$152,2,FALSE)&amp;L1175</f>
        <v>#N/A</v>
      </c>
      <c r="B1175" s="119" t="str">
        <f t="shared" si="76"/>
        <v>korte baan;100;rugslag;vrouwen;oud</v>
      </c>
      <c r="C1175" s="119" t="str">
        <f t="shared" si="77"/>
        <v>korte baan;100;rugslag;vrouwen</v>
      </c>
      <c r="D1175" s="119" t="str">
        <f t="shared" si="80"/>
        <v>korte baan;100;rugslag;vrouwen0,000857986111111111</v>
      </c>
      <c r="E1175" s="119" t="str">
        <f t="shared" si="81"/>
        <v>korte baan;100;rugslag;vrouwen;oud0,000857986111111111</v>
      </c>
      <c r="F1175" s="36" t="s">
        <v>530</v>
      </c>
      <c r="G1175" s="57" t="s">
        <v>57</v>
      </c>
      <c r="H1175" s="57">
        <v>100</v>
      </c>
      <c r="I1175" s="36" t="s">
        <v>13</v>
      </c>
      <c r="J1175" s="57" t="s">
        <v>451</v>
      </c>
      <c r="K1175" s="57">
        <v>2007</v>
      </c>
      <c r="L1175" s="114" t="s">
        <v>51</v>
      </c>
      <c r="M1175" s="109">
        <v>8.5798611111111112E-4</v>
      </c>
      <c r="N1175" s="43" t="s">
        <v>26</v>
      </c>
      <c r="O1175" s="113">
        <v>45039</v>
      </c>
      <c r="P1175" s="43" t="s">
        <v>568</v>
      </c>
      <c r="Q1175" s="57" t="s">
        <v>53</v>
      </c>
    </row>
    <row r="1176" spans="1:17" hidden="1" x14ac:dyDescent="0.55000000000000004">
      <c r="A1176" s="117" t="e">
        <f>VLOOKUP(B1176,verwijzingen!$A$5:$B$152,2,FALSE)&amp;L1176</f>
        <v>#N/A</v>
      </c>
      <c r="B1176" s="119" t="str">
        <f t="shared" si="76"/>
        <v>korte baan;200;rugslag;vrouwen;oud</v>
      </c>
      <c r="C1176" s="119" t="str">
        <f t="shared" si="77"/>
        <v>korte baan;200;rugslag;vrouwen</v>
      </c>
      <c r="D1176" s="119" t="str">
        <f t="shared" si="80"/>
        <v>korte baan;200;rugslag;vrouwen0,00173055555555556</v>
      </c>
      <c r="E1176" s="119" t="str">
        <f t="shared" si="81"/>
        <v>korte baan;200;rugslag;vrouwen;oud0,00173055555555556</v>
      </c>
      <c r="F1176" s="36" t="s">
        <v>530</v>
      </c>
      <c r="G1176" s="57" t="s">
        <v>57</v>
      </c>
      <c r="H1176" s="57">
        <v>200</v>
      </c>
      <c r="I1176" s="36" t="s">
        <v>13</v>
      </c>
      <c r="J1176" s="57" t="s">
        <v>451</v>
      </c>
      <c r="K1176" s="57">
        <v>2007</v>
      </c>
      <c r="L1176" s="114" t="s">
        <v>51</v>
      </c>
      <c r="M1176" s="109">
        <v>1.7305555555555555E-3</v>
      </c>
      <c r="N1176" s="43" t="s">
        <v>26</v>
      </c>
      <c r="O1176" s="113">
        <v>45039</v>
      </c>
      <c r="P1176" s="43" t="s">
        <v>568</v>
      </c>
      <c r="Q1176" s="57" t="s">
        <v>53</v>
      </c>
    </row>
    <row r="1177" spans="1:17" x14ac:dyDescent="0.55000000000000004">
      <c r="A1177" s="117" t="str">
        <f>VLOOKUP(B1177,verwijzingen!$A$5:$B$152,2,FALSE)&amp;L1177</f>
        <v>kbdwi200&gt;= 18 jaar</v>
      </c>
      <c r="B1177" s="119" t="str">
        <f t="shared" si="76"/>
        <v>korte baan;200;wisselslag;vrouwen;record</v>
      </c>
      <c r="C1177" s="119" t="str">
        <f t="shared" si="77"/>
        <v>korte baan;200;wisselslag;vrouwen</v>
      </c>
      <c r="D1177" s="119" t="str">
        <f t="shared" si="80"/>
        <v>korte baan;200;wisselslag;vrouwen0,00190381944444444</v>
      </c>
      <c r="E1177" s="119" t="str">
        <f t="shared" si="81"/>
        <v>korte baan;200;wisselslag;vrouwen;record0,00190381944444444</v>
      </c>
      <c r="F1177" s="36" t="s">
        <v>530</v>
      </c>
      <c r="G1177" s="57" t="s">
        <v>57</v>
      </c>
      <c r="H1177" s="57">
        <v>200</v>
      </c>
      <c r="I1177" s="36" t="s">
        <v>17</v>
      </c>
      <c r="J1177" s="57" t="s">
        <v>451</v>
      </c>
      <c r="K1177" s="57">
        <v>2005</v>
      </c>
      <c r="L1177" s="114" t="s">
        <v>251</v>
      </c>
      <c r="M1177" s="109">
        <v>1.9038194444444447E-3</v>
      </c>
      <c r="N1177" s="43" t="s">
        <v>465</v>
      </c>
      <c r="O1177" s="113">
        <v>45039</v>
      </c>
      <c r="P1177" s="43" t="s">
        <v>568</v>
      </c>
      <c r="Q1177" s="57" t="s">
        <v>38</v>
      </c>
    </row>
    <row r="1178" spans="1:17" x14ac:dyDescent="0.55000000000000004">
      <c r="A1178" s="117" t="str">
        <f>VLOOKUP(B1178,verwijzingen!$A$5:$B$152,2,FALSE)&amp;L1178</f>
        <v>kbdvr100&gt;= 18 jaar</v>
      </c>
      <c r="B1178" s="119" t="str">
        <f t="shared" si="76"/>
        <v>korte baan;100;vrije slag;vrouwen;record</v>
      </c>
      <c r="C1178" s="119" t="str">
        <f t="shared" si="77"/>
        <v>korte baan;100;vrije slag;vrouwen</v>
      </c>
      <c r="D1178" s="119" t="str">
        <f t="shared" si="80"/>
        <v>korte baan;100;vrije slag;vrouwen0,000786111111111111</v>
      </c>
      <c r="E1178" s="119" t="str">
        <f t="shared" si="81"/>
        <v>korte baan;100;vrije slag;vrouwen;record0,000786111111111111</v>
      </c>
      <c r="F1178" s="36" t="s">
        <v>530</v>
      </c>
      <c r="G1178" s="57" t="s">
        <v>57</v>
      </c>
      <c r="H1178" s="57">
        <v>100</v>
      </c>
      <c r="I1178" s="36" t="s">
        <v>12</v>
      </c>
      <c r="J1178" s="57" t="s">
        <v>451</v>
      </c>
      <c r="K1178" s="57">
        <v>2002</v>
      </c>
      <c r="L1178" s="114" t="s">
        <v>251</v>
      </c>
      <c r="M1178" s="109">
        <v>7.8611111111111113E-4</v>
      </c>
      <c r="N1178" s="43" t="s">
        <v>24</v>
      </c>
      <c r="O1178" s="113">
        <v>45039</v>
      </c>
      <c r="P1178" s="43" t="s">
        <v>568</v>
      </c>
      <c r="Q1178" s="57" t="s">
        <v>38</v>
      </c>
    </row>
    <row r="1179" spans="1:17" hidden="1" x14ac:dyDescent="0.55000000000000004">
      <c r="A1179" s="117" t="e">
        <f>VLOOKUP(B1179,verwijzingen!$A$5:$B$152,2,FALSE)&amp;L1179</f>
        <v>#N/A</v>
      </c>
      <c r="B1179" s="119" t="str">
        <f t="shared" si="76"/>
        <v>korte baan;50;rugslag;vrouwen;oud</v>
      </c>
      <c r="C1179" s="119" t="str">
        <f t="shared" si="77"/>
        <v>korte baan;50;rugslag;vrouwen</v>
      </c>
      <c r="D1179" s="119" t="str">
        <f t="shared" si="80"/>
        <v>korte baan;50;rugslag;vrouwen0,000435416666666667</v>
      </c>
      <c r="E1179" s="119" t="str">
        <f t="shared" si="81"/>
        <v>korte baan;50;rugslag;vrouwen;oud0,000435416666666667</v>
      </c>
      <c r="F1179" s="36" t="s">
        <v>530</v>
      </c>
      <c r="G1179" s="57" t="s">
        <v>57</v>
      </c>
      <c r="H1179" s="57">
        <v>50</v>
      </c>
      <c r="I1179" s="36" t="s">
        <v>13</v>
      </c>
      <c r="J1179" s="57" t="s">
        <v>451</v>
      </c>
      <c r="K1179" s="57">
        <v>2002</v>
      </c>
      <c r="L1179" s="114" t="s">
        <v>251</v>
      </c>
      <c r="M1179" s="109">
        <v>4.3541666666666663E-4</v>
      </c>
      <c r="N1179" s="43" t="s">
        <v>24</v>
      </c>
      <c r="O1179" s="113">
        <v>45039</v>
      </c>
      <c r="P1179" s="43" t="s">
        <v>568</v>
      </c>
      <c r="Q1179" s="57" t="s">
        <v>53</v>
      </c>
    </row>
    <row r="1180" spans="1:17" x14ac:dyDescent="0.55000000000000004">
      <c r="A1180" s="117" t="str">
        <f>VLOOKUP(B1180,verwijzingen!$A$5:$B$152,2,FALSE)&amp;L1180</f>
        <v>kbdru100&gt;= 18 jaar</v>
      </c>
      <c r="B1180" s="119" t="str">
        <f t="shared" si="76"/>
        <v>korte baan;100;rugslag;vrouwen;record</v>
      </c>
      <c r="C1180" s="119" t="str">
        <f t="shared" si="77"/>
        <v>korte baan;100;rugslag;vrouwen</v>
      </c>
      <c r="D1180" s="119" t="str">
        <f t="shared" si="80"/>
        <v>korte baan;100;rugslag;vrouwen0,000886921296296296</v>
      </c>
      <c r="E1180" s="119" t="str">
        <f t="shared" si="81"/>
        <v>korte baan;100;rugslag;vrouwen;record0,000886921296296296</v>
      </c>
      <c r="F1180" s="36" t="s">
        <v>530</v>
      </c>
      <c r="G1180" s="57" t="s">
        <v>57</v>
      </c>
      <c r="H1180" s="57">
        <v>100</v>
      </c>
      <c r="I1180" s="36" t="s">
        <v>13</v>
      </c>
      <c r="J1180" s="57" t="s">
        <v>451</v>
      </c>
      <c r="K1180" s="57">
        <v>2002</v>
      </c>
      <c r="L1180" s="114" t="s">
        <v>251</v>
      </c>
      <c r="M1180" s="109">
        <v>8.8692129629629624E-4</v>
      </c>
      <c r="N1180" s="43" t="s">
        <v>24</v>
      </c>
      <c r="O1180" s="113">
        <v>45039</v>
      </c>
      <c r="P1180" s="43" t="s">
        <v>568</v>
      </c>
      <c r="Q1180" s="57" t="s">
        <v>38</v>
      </c>
    </row>
    <row r="1181" spans="1:17" x14ac:dyDescent="0.55000000000000004">
      <c r="A1181" s="117" t="str">
        <f>VLOOKUP(B1181,verwijzingen!$A$5:$B$152,2,FALSE)&amp;L1181</f>
        <v>kbhvr100&gt;= 18 jaar</v>
      </c>
      <c r="B1181" s="119" t="str">
        <f t="shared" si="76"/>
        <v>korte baan;100;vrije slag;mannen;record</v>
      </c>
      <c r="C1181" s="119" t="str">
        <f t="shared" si="77"/>
        <v>korte baan;100;vrije slag;mannen</v>
      </c>
      <c r="D1181" s="119" t="str">
        <f t="shared" si="80"/>
        <v>korte baan;100;vrije slag;mannen0,000643287037037037</v>
      </c>
      <c r="E1181" s="119" t="str">
        <f t="shared" si="81"/>
        <v>korte baan;100;vrije slag;mannen;record0,000643287037037037</v>
      </c>
      <c r="F1181" s="36" t="s">
        <v>530</v>
      </c>
      <c r="G1181" s="57" t="s">
        <v>57</v>
      </c>
      <c r="H1181" s="57">
        <v>100</v>
      </c>
      <c r="I1181" s="36" t="s">
        <v>12</v>
      </c>
      <c r="J1181" s="57" t="s">
        <v>450</v>
      </c>
      <c r="K1181" s="57">
        <v>2004</v>
      </c>
      <c r="L1181" s="114" t="s">
        <v>251</v>
      </c>
      <c r="M1181" s="109">
        <v>6.4328703703703705E-4</v>
      </c>
      <c r="N1181" s="43" t="s">
        <v>557</v>
      </c>
      <c r="O1181" s="113">
        <v>45039</v>
      </c>
      <c r="P1181" s="43" t="s">
        <v>568</v>
      </c>
      <c r="Q1181" s="57" t="s">
        <v>38</v>
      </c>
    </row>
    <row r="1182" spans="1:17" x14ac:dyDescent="0.55000000000000004">
      <c r="A1182" s="117" t="str">
        <f>VLOOKUP(B1182,verwijzingen!$A$5:$B$152,2,FALSE)&amp;L1182</f>
        <v>kbhwi200&gt;= 18 jaar</v>
      </c>
      <c r="B1182" s="119" t="str">
        <f t="shared" si="76"/>
        <v>korte baan;200;wisselslag;mannen;record</v>
      </c>
      <c r="C1182" s="119" t="str">
        <f t="shared" si="77"/>
        <v>korte baan;200;wisselslag;mannen</v>
      </c>
      <c r="D1182" s="119" t="str">
        <f t="shared" si="80"/>
        <v>korte baan;200;wisselslag;mannen0,00159907407407407</v>
      </c>
      <c r="E1182" s="119" t="str">
        <f t="shared" si="81"/>
        <v>korte baan;200;wisselslag;mannen;record0,00159907407407407</v>
      </c>
      <c r="F1182" s="36" t="s">
        <v>530</v>
      </c>
      <c r="G1182" s="57" t="s">
        <v>57</v>
      </c>
      <c r="H1182" s="57">
        <v>200</v>
      </c>
      <c r="I1182" s="36" t="s">
        <v>17</v>
      </c>
      <c r="J1182" s="57" t="s">
        <v>450</v>
      </c>
      <c r="K1182" s="57">
        <v>2004</v>
      </c>
      <c r="L1182" s="114" t="s">
        <v>251</v>
      </c>
      <c r="M1182" s="109">
        <v>1.5990740740740739E-3</v>
      </c>
      <c r="N1182" s="43" t="s">
        <v>557</v>
      </c>
      <c r="O1182" s="113">
        <v>45039</v>
      </c>
      <c r="P1182" s="43" t="s">
        <v>568</v>
      </c>
      <c r="Q1182" s="57" t="s">
        <v>38</v>
      </c>
    </row>
    <row r="1183" spans="1:17" x14ac:dyDescent="0.55000000000000004">
      <c r="A1183" s="117" t="e">
        <f>VLOOKUP(B1183,verwijzingen!$A$5:$B$152,2,FALSE)&amp;L1183</f>
        <v>#N/A</v>
      </c>
      <c r="B1183" s="119" t="str">
        <f t="shared" si="76"/>
        <v>korte baan;4x100;vrije slag;gemengd;record</v>
      </c>
      <c r="C1183" s="119" t="str">
        <f t="shared" si="77"/>
        <v>korte baan;4x100;vrije slag;gemengd</v>
      </c>
      <c r="D1183" s="119" t="str">
        <f t="shared" si="80"/>
        <v>korte baan;4x100;vrije slag;gemengd0,0029943287037037</v>
      </c>
      <c r="E1183" s="119" t="str">
        <f t="shared" si="81"/>
        <v>korte baan;4x100;vrije slag;gemengd;record0,0029943287037037</v>
      </c>
      <c r="F1183" s="36" t="s">
        <v>530</v>
      </c>
      <c r="G1183" s="57" t="s">
        <v>57</v>
      </c>
      <c r="H1183" s="57" t="s">
        <v>351</v>
      </c>
      <c r="I1183" s="36" t="s">
        <v>12</v>
      </c>
      <c r="J1183" s="57" t="s">
        <v>490</v>
      </c>
      <c r="K1183" s="57">
        <v>2000</v>
      </c>
      <c r="L1183" s="114" t="s">
        <v>251</v>
      </c>
      <c r="M1183" s="109">
        <v>2.9943287037037039E-3</v>
      </c>
      <c r="N1183" s="43" t="s">
        <v>491</v>
      </c>
      <c r="O1183" s="113">
        <v>45039</v>
      </c>
      <c r="P1183" s="43" t="s">
        <v>568</v>
      </c>
      <c r="Q1183" s="57" t="s">
        <v>38</v>
      </c>
    </row>
    <row r="1184" spans="1:17" hidden="1" x14ac:dyDescent="0.55000000000000004">
      <c r="A1184" s="117" t="str">
        <f>VLOOKUP(B1184,verwijzingen!$A$5:$B$152,2,FALSE)&amp;L1184</f>
        <v>lbhvr509 jaar</v>
      </c>
      <c r="B1184" s="119" t="str">
        <f t="shared" si="76"/>
        <v>lange baan;50;vrije slag;mannen;record</v>
      </c>
      <c r="C1184" s="119" t="str">
        <f t="shared" si="77"/>
        <v>lange baan;50;vrije slag;mannen</v>
      </c>
      <c r="D1184" s="119" t="str">
        <f t="shared" si="80"/>
        <v>lange baan;50;vrije slag;mannen0,000642361111111111</v>
      </c>
      <c r="E1184" s="119" t="str">
        <f t="shared" si="81"/>
        <v>lange baan;50;vrije slag;mannen;record0,000642361111111111</v>
      </c>
      <c r="F1184" s="36" t="s">
        <v>530</v>
      </c>
      <c r="G1184" s="57" t="s">
        <v>456</v>
      </c>
      <c r="H1184" s="57">
        <v>50</v>
      </c>
      <c r="I1184" s="36" t="s">
        <v>12</v>
      </c>
      <c r="J1184" s="57" t="s">
        <v>450</v>
      </c>
      <c r="K1184" s="57">
        <v>2014</v>
      </c>
      <c r="L1184" s="114" t="s">
        <v>44</v>
      </c>
      <c r="M1184" s="109">
        <v>6.4236111111111113E-4</v>
      </c>
      <c r="N1184" s="43" t="s">
        <v>537</v>
      </c>
      <c r="O1184" s="113">
        <v>45045</v>
      </c>
      <c r="P1184" s="43" t="s">
        <v>572</v>
      </c>
      <c r="Q1184" s="57" t="s">
        <v>38</v>
      </c>
    </row>
    <row r="1185" spans="1:17" hidden="1" x14ac:dyDescent="0.55000000000000004">
      <c r="A1185" s="117" t="str">
        <f>VLOOKUP(B1185,verwijzingen!$A$5:$B$152,2,FALSE)&amp;L1185</f>
        <v>lbhvr1009 jaar</v>
      </c>
      <c r="B1185" s="119" t="str">
        <f t="shared" si="76"/>
        <v>lange baan;100;vrije slag;mannen;record</v>
      </c>
      <c r="C1185" s="119" t="str">
        <f t="shared" si="77"/>
        <v>lange baan;100;vrije slag;mannen</v>
      </c>
      <c r="D1185" s="119" t="str">
        <f t="shared" si="80"/>
        <v>lange baan;100;vrije slag;mannen0,00143587962962963</v>
      </c>
      <c r="E1185" s="119" t="str">
        <f t="shared" si="81"/>
        <v>lange baan;100;vrije slag;mannen;record0,00143587962962963</v>
      </c>
      <c r="F1185" s="36" t="s">
        <v>530</v>
      </c>
      <c r="G1185" s="57" t="s">
        <v>456</v>
      </c>
      <c r="H1185" s="57">
        <v>100</v>
      </c>
      <c r="I1185" s="36" t="s">
        <v>12</v>
      </c>
      <c r="J1185" s="57" t="s">
        <v>450</v>
      </c>
      <c r="K1185" s="57">
        <v>2014</v>
      </c>
      <c r="L1185" s="114" t="s">
        <v>44</v>
      </c>
      <c r="M1185" s="109">
        <v>1.4358796296296298E-3</v>
      </c>
      <c r="N1185" s="43" t="s">
        <v>537</v>
      </c>
      <c r="O1185" s="113">
        <v>45045</v>
      </c>
      <c r="P1185" s="43" t="s">
        <v>572</v>
      </c>
      <c r="Q1185" s="57" t="s">
        <v>38</v>
      </c>
    </row>
    <row r="1186" spans="1:17" hidden="1" x14ac:dyDescent="0.55000000000000004">
      <c r="A1186" s="117" t="str">
        <f>VLOOKUP(B1186,verwijzingen!$A$5:$B$152,2,FALSE)&amp;L1186</f>
        <v>lbhvr5010 jaar</v>
      </c>
      <c r="B1186" s="119" t="str">
        <f t="shared" si="76"/>
        <v>lange baan;50;vrije slag;mannen;record</v>
      </c>
      <c r="C1186" s="119" t="str">
        <f t="shared" si="77"/>
        <v>lange baan;50;vrije slag;mannen</v>
      </c>
      <c r="D1186" s="119" t="str">
        <f t="shared" si="80"/>
        <v>lange baan;50;vrije slag;mannen0,00082349537037037</v>
      </c>
      <c r="E1186" s="119" t="str">
        <f t="shared" si="81"/>
        <v>lange baan;50;vrije slag;mannen;record0,00082349537037037</v>
      </c>
      <c r="F1186" s="36" t="s">
        <v>530</v>
      </c>
      <c r="G1186" s="57" t="s">
        <v>456</v>
      </c>
      <c r="H1186" s="57">
        <v>50</v>
      </c>
      <c r="I1186" s="36" t="s">
        <v>12</v>
      </c>
      <c r="J1186" s="57" t="s">
        <v>450</v>
      </c>
      <c r="K1186" s="57">
        <v>2013</v>
      </c>
      <c r="L1186" s="114" t="s">
        <v>45</v>
      </c>
      <c r="M1186" s="109">
        <v>8.2349537037037037E-4</v>
      </c>
      <c r="N1186" s="43" t="s">
        <v>555</v>
      </c>
      <c r="O1186" s="113">
        <v>45045</v>
      </c>
      <c r="P1186" s="43" t="s">
        <v>572</v>
      </c>
      <c r="Q1186" s="57" t="s">
        <v>38</v>
      </c>
    </row>
    <row r="1187" spans="1:17" hidden="1" x14ac:dyDescent="0.55000000000000004">
      <c r="A1187" s="117" t="str">
        <f>VLOOKUP(B1187,verwijzingen!$A$5:$B$152,2,FALSE)&amp;L1187</f>
        <v>lbhsc10010 jaar</v>
      </c>
      <c r="B1187" s="119" t="str">
        <f t="shared" si="76"/>
        <v>lange baan;100;schoolslag;mannen;record</v>
      </c>
      <c r="C1187" s="119" t="str">
        <f t="shared" si="77"/>
        <v>lange baan;100;schoolslag;mannen</v>
      </c>
      <c r="D1187" s="119" t="str">
        <f t="shared" si="80"/>
        <v>lange baan;100;schoolslag;mannen0,00153460648148148</v>
      </c>
      <c r="E1187" s="119" t="str">
        <f t="shared" si="81"/>
        <v>lange baan;100;schoolslag;mannen;record0,00153460648148148</v>
      </c>
      <c r="F1187" s="36" t="s">
        <v>530</v>
      </c>
      <c r="G1187" s="57" t="s">
        <v>456</v>
      </c>
      <c r="H1187" s="57">
        <v>100</v>
      </c>
      <c r="I1187" s="36" t="s">
        <v>14</v>
      </c>
      <c r="J1187" s="57" t="s">
        <v>450</v>
      </c>
      <c r="K1187" s="57">
        <v>2013</v>
      </c>
      <c r="L1187" s="114" t="s">
        <v>45</v>
      </c>
      <c r="M1187" s="109">
        <v>1.5346064814814816E-3</v>
      </c>
      <c r="N1187" s="43" t="s">
        <v>555</v>
      </c>
      <c r="O1187" s="113">
        <v>45045</v>
      </c>
      <c r="P1187" s="43" t="s">
        <v>572</v>
      </c>
      <c r="Q1187" s="57" t="s">
        <v>38</v>
      </c>
    </row>
    <row r="1188" spans="1:17" hidden="1" x14ac:dyDescent="0.55000000000000004">
      <c r="A1188" s="117" t="str">
        <f>VLOOKUP(B1188,verwijzingen!$A$5:$B$152,2,FALSE)&amp;L1188</f>
        <v>lbhsc5013 jaar</v>
      </c>
      <c r="B1188" s="119" t="str">
        <f t="shared" si="76"/>
        <v>lange baan;50;schoolslag;mannen;record</v>
      </c>
      <c r="C1188" s="119" t="str">
        <f t="shared" si="77"/>
        <v>lange baan;50;schoolslag;mannen</v>
      </c>
      <c r="D1188" s="119" t="str">
        <f t="shared" si="80"/>
        <v>lange baan;50;schoolslag;mannen0,000521643518518519</v>
      </c>
      <c r="E1188" s="119" t="str">
        <f t="shared" si="81"/>
        <v>lange baan;50;schoolslag;mannen;record0,000521643518518519</v>
      </c>
      <c r="F1188" s="36" t="s">
        <v>530</v>
      </c>
      <c r="G1188" s="57" t="s">
        <v>456</v>
      </c>
      <c r="H1188" s="57">
        <v>50</v>
      </c>
      <c r="I1188" s="36" t="s">
        <v>14</v>
      </c>
      <c r="J1188" s="57" t="s">
        <v>450</v>
      </c>
      <c r="K1188" s="57">
        <v>2010</v>
      </c>
      <c r="L1188" s="114" t="s">
        <v>48</v>
      </c>
      <c r="M1188" s="109">
        <v>5.2164351851851851E-4</v>
      </c>
      <c r="N1188" s="43" t="s">
        <v>573</v>
      </c>
      <c r="O1188" s="113">
        <v>45045</v>
      </c>
      <c r="P1188" s="43" t="s">
        <v>572</v>
      </c>
      <c r="Q1188" s="57" t="s">
        <v>38</v>
      </c>
    </row>
    <row r="1189" spans="1:17" hidden="1" x14ac:dyDescent="0.55000000000000004">
      <c r="A1189" s="117" t="str">
        <f>VLOOKUP(B1189,verwijzingen!$A$5:$B$152,2,FALSE)&amp;L1189</f>
        <v>lbhsc50&gt;= 18 jaar</v>
      </c>
      <c r="B1189" s="119" t="str">
        <f t="shared" si="76"/>
        <v>lange baan;50;schoolslag;mannen;record</v>
      </c>
      <c r="C1189" s="119" t="str">
        <f t="shared" si="77"/>
        <v>lange baan;50;schoolslag;mannen</v>
      </c>
      <c r="D1189" s="119" t="str">
        <f t="shared" si="80"/>
        <v>lange baan;50;schoolslag;mannen0,000371180555555556</v>
      </c>
      <c r="E1189" s="119" t="str">
        <f t="shared" si="81"/>
        <v>lange baan;50;schoolslag;mannen;record0,000371180555555556</v>
      </c>
      <c r="F1189" s="36" t="s">
        <v>530</v>
      </c>
      <c r="G1189" s="57" t="s">
        <v>456</v>
      </c>
      <c r="H1189" s="57">
        <v>50</v>
      </c>
      <c r="I1189" s="36" t="s">
        <v>14</v>
      </c>
      <c r="J1189" s="57" t="s">
        <v>450</v>
      </c>
      <c r="K1189" s="57">
        <v>2004</v>
      </c>
      <c r="L1189" s="114" t="s">
        <v>251</v>
      </c>
      <c r="M1189" s="109">
        <v>3.7118055555555553E-4</v>
      </c>
      <c r="N1189" s="43" t="s">
        <v>557</v>
      </c>
      <c r="O1189" s="113">
        <v>45045</v>
      </c>
      <c r="P1189" s="43" t="s">
        <v>572</v>
      </c>
      <c r="Q1189" s="57" t="s">
        <v>38</v>
      </c>
    </row>
    <row r="1190" spans="1:17" hidden="1" x14ac:dyDescent="0.55000000000000004">
      <c r="A1190" s="117" t="str">
        <f>VLOOKUP(B1190,verwijzingen!$A$5:$B$152,2,FALSE)&amp;L1190</f>
        <v>lbhsc200&gt;= 18 jaar</v>
      </c>
      <c r="B1190" s="119" t="str">
        <f t="shared" si="76"/>
        <v>lange baan;200;schoolslag;mannen;record</v>
      </c>
      <c r="C1190" s="119" t="str">
        <f t="shared" si="77"/>
        <v>lange baan;200;schoolslag;mannen</v>
      </c>
      <c r="D1190" s="119" t="str">
        <f t="shared" si="80"/>
        <v>lange baan;200;schoolslag;mannen0,00187222222222222</v>
      </c>
      <c r="E1190" s="119" t="str">
        <f t="shared" si="81"/>
        <v>lange baan;200;schoolslag;mannen;record0,00187222222222222</v>
      </c>
      <c r="F1190" s="36" t="s">
        <v>530</v>
      </c>
      <c r="G1190" s="57" t="s">
        <v>456</v>
      </c>
      <c r="H1190" s="57">
        <v>200</v>
      </c>
      <c r="I1190" s="36" t="s">
        <v>14</v>
      </c>
      <c r="J1190" s="57" t="s">
        <v>450</v>
      </c>
      <c r="K1190" s="57">
        <v>2004</v>
      </c>
      <c r="L1190" s="114" t="s">
        <v>251</v>
      </c>
      <c r="M1190" s="109">
        <v>1.8722222222222222E-3</v>
      </c>
      <c r="N1190" s="43" t="s">
        <v>557</v>
      </c>
      <c r="O1190" s="113">
        <v>45045</v>
      </c>
      <c r="P1190" s="43" t="s">
        <v>572</v>
      </c>
      <c r="Q1190" s="57" t="s">
        <v>38</v>
      </c>
    </row>
    <row r="1191" spans="1:17" hidden="1" x14ac:dyDescent="0.55000000000000004">
      <c r="A1191" s="117" t="str">
        <f>VLOOKUP(B1191,verwijzingen!$A$5:$B$152,2,FALSE)&amp;L1191</f>
        <v>lbhvr5016 jaar</v>
      </c>
      <c r="B1191" s="119" t="str">
        <f t="shared" si="76"/>
        <v>lange baan;50;vrije slag;mannen;record</v>
      </c>
      <c r="C1191" s="119" t="str">
        <f t="shared" si="77"/>
        <v>lange baan;50;vrije slag;mannen</v>
      </c>
      <c r="D1191" s="119" t="str">
        <f t="shared" si="80"/>
        <v>lange baan;50;vrije slag;mannen0,000315393518518519</v>
      </c>
      <c r="E1191" s="119" t="str">
        <f t="shared" si="81"/>
        <v>lange baan;50;vrije slag;mannen;record0,000315393518518519</v>
      </c>
      <c r="F1191" s="36" t="s">
        <v>530</v>
      </c>
      <c r="G1191" s="57" t="s">
        <v>456</v>
      </c>
      <c r="H1191" s="57">
        <v>50</v>
      </c>
      <c r="I1191" s="36" t="s">
        <v>12</v>
      </c>
      <c r="J1191" s="57" t="s">
        <v>450</v>
      </c>
      <c r="K1191" s="57">
        <v>2007</v>
      </c>
      <c r="L1191" s="114" t="s">
        <v>51</v>
      </c>
      <c r="M1191" s="109">
        <v>3.1539351851851851E-4</v>
      </c>
      <c r="N1191" s="43" t="s">
        <v>535</v>
      </c>
      <c r="O1191" s="113">
        <v>45059</v>
      </c>
      <c r="P1191" s="43" t="s">
        <v>505</v>
      </c>
      <c r="Q1191" s="57" t="s">
        <v>38</v>
      </c>
    </row>
    <row r="1192" spans="1:17" hidden="1" x14ac:dyDescent="0.55000000000000004">
      <c r="A1192" s="117" t="str">
        <f>VLOOKUP(B1192,verwijzingen!$A$5:$B$152,2,FALSE)&amp;L1192</f>
        <v>lbhvr10016 jaar</v>
      </c>
      <c r="B1192" s="119" t="str">
        <f t="shared" si="76"/>
        <v>lange baan;100;vrije slag;mannen;record</v>
      </c>
      <c r="C1192" s="119" t="str">
        <f t="shared" si="77"/>
        <v>lange baan;100;vrije slag;mannen</v>
      </c>
      <c r="D1192" s="119" t="str">
        <f t="shared" si="80"/>
        <v>lange baan;100;vrije slag;mannen0,000709143518518519</v>
      </c>
      <c r="E1192" s="119" t="str">
        <f t="shared" si="81"/>
        <v>lange baan;100;vrije slag;mannen;record0,000709143518518519</v>
      </c>
      <c r="F1192" s="36" t="s">
        <v>530</v>
      </c>
      <c r="G1192" s="57" t="s">
        <v>456</v>
      </c>
      <c r="H1192" s="57">
        <v>100</v>
      </c>
      <c r="I1192" s="36" t="s">
        <v>12</v>
      </c>
      <c r="J1192" s="57" t="s">
        <v>450</v>
      </c>
      <c r="K1192" s="57">
        <v>2007</v>
      </c>
      <c r="L1192" s="114" t="s">
        <v>51</v>
      </c>
      <c r="M1192" s="109">
        <v>7.0914351851851856E-4</v>
      </c>
      <c r="N1192" s="43" t="s">
        <v>535</v>
      </c>
      <c r="O1192" s="113">
        <v>45059</v>
      </c>
      <c r="P1192" s="43" t="s">
        <v>505</v>
      </c>
      <c r="Q1192" s="57" t="s">
        <v>38</v>
      </c>
    </row>
    <row r="1193" spans="1:17" hidden="1" x14ac:dyDescent="0.55000000000000004">
      <c r="A1193" s="117" t="str">
        <f>VLOOKUP(B1193,verwijzingen!$A$5:$B$152,2,FALSE)&amp;L1193</f>
        <v>lbhvl50&gt;= 18 jaar</v>
      </c>
      <c r="B1193" s="119" t="str">
        <f t="shared" si="76"/>
        <v>lange baan;50;vlinderslag;mannen;record</v>
      </c>
      <c r="C1193" s="119" t="str">
        <f t="shared" si="77"/>
        <v>lange baan;50;vlinderslag;mannen</v>
      </c>
      <c r="D1193" s="119" t="str">
        <f t="shared" si="80"/>
        <v>lange baan;50;vlinderslag;mannen0,000331481481481481</v>
      </c>
      <c r="E1193" s="119" t="str">
        <f t="shared" si="81"/>
        <v>lange baan;50;vlinderslag;mannen;record0,000331481481481481</v>
      </c>
      <c r="F1193" s="36" t="s">
        <v>530</v>
      </c>
      <c r="G1193" s="57" t="s">
        <v>456</v>
      </c>
      <c r="H1193" s="57">
        <v>50</v>
      </c>
      <c r="I1193" s="36" t="s">
        <v>15</v>
      </c>
      <c r="J1193" s="57" t="s">
        <v>450</v>
      </c>
      <c r="K1193" s="57">
        <v>2004</v>
      </c>
      <c r="L1193" s="114" t="s">
        <v>251</v>
      </c>
      <c r="M1193" s="109">
        <v>3.3148148148148148E-4</v>
      </c>
      <c r="N1193" s="43" t="s">
        <v>557</v>
      </c>
      <c r="O1193" s="113">
        <v>45059</v>
      </c>
      <c r="P1193" s="43" t="s">
        <v>505</v>
      </c>
      <c r="Q1193" s="57" t="s">
        <v>38</v>
      </c>
    </row>
    <row r="1194" spans="1:17" hidden="1" x14ac:dyDescent="0.55000000000000004">
      <c r="A1194" s="117" t="str">
        <f>VLOOKUP(B1194,verwijzingen!$A$5:$B$152,2,FALSE)&amp;L1194</f>
        <v>lbdsc50&gt;= 18 jaar</v>
      </c>
      <c r="B1194" s="119" t="str">
        <f t="shared" si="76"/>
        <v>lange baan;50;schoolslag;vrouwen;record</v>
      </c>
      <c r="C1194" s="119" t="str">
        <f t="shared" si="77"/>
        <v>lange baan;50;schoolslag;vrouwen</v>
      </c>
      <c r="D1194" s="119" t="str">
        <f t="shared" si="80"/>
        <v>lange baan;50;schoolslag;vrouwen0,000458564814814815</v>
      </c>
      <c r="E1194" s="119" t="str">
        <f t="shared" si="81"/>
        <v>lange baan;50;schoolslag;vrouwen;record0,000458564814814815</v>
      </c>
      <c r="F1194" s="36" t="s">
        <v>530</v>
      </c>
      <c r="G1194" s="57" t="s">
        <v>456</v>
      </c>
      <c r="H1194" s="57">
        <v>50</v>
      </c>
      <c r="I1194" s="36" t="s">
        <v>14</v>
      </c>
      <c r="J1194" s="57" t="s">
        <v>451</v>
      </c>
      <c r="K1194" s="57">
        <v>2005</v>
      </c>
      <c r="L1194" s="114" t="s">
        <v>251</v>
      </c>
      <c r="M1194" s="109">
        <v>4.585648148148148E-4</v>
      </c>
      <c r="N1194" s="43" t="s">
        <v>465</v>
      </c>
      <c r="O1194" s="113">
        <v>45059</v>
      </c>
      <c r="P1194" s="43" t="s">
        <v>505</v>
      </c>
      <c r="Q1194" s="57" t="s">
        <v>38</v>
      </c>
    </row>
    <row r="1195" spans="1:17" hidden="1" x14ac:dyDescent="0.55000000000000004">
      <c r="A1195" s="117" t="str">
        <f>VLOOKUP(B1195,verwijzingen!$A$5:$B$152,2,FALSE)&amp;L1195</f>
        <v>lbdwi400&gt;= 18 jaar</v>
      </c>
      <c r="B1195" s="119" t="str">
        <f t="shared" si="76"/>
        <v>lange baan;400;wisselslag;vrouwen;record</v>
      </c>
      <c r="C1195" s="119" t="str">
        <f t="shared" si="77"/>
        <v>lange baan;400;wisselslag;vrouwen</v>
      </c>
      <c r="D1195" s="119" t="str">
        <f t="shared" si="80"/>
        <v>lange baan;400;wisselslag;vrouwen0,00425300925925926</v>
      </c>
      <c r="E1195" s="119" t="str">
        <f t="shared" si="81"/>
        <v>lange baan;400;wisselslag;vrouwen;record0,00425300925925926</v>
      </c>
      <c r="F1195" s="36" t="s">
        <v>530</v>
      </c>
      <c r="G1195" s="57" t="s">
        <v>456</v>
      </c>
      <c r="H1195" s="57">
        <v>400</v>
      </c>
      <c r="I1195" s="36" t="s">
        <v>17</v>
      </c>
      <c r="J1195" s="57" t="s">
        <v>451</v>
      </c>
      <c r="K1195" s="57">
        <v>2005</v>
      </c>
      <c r="L1195" s="114" t="s">
        <v>251</v>
      </c>
      <c r="M1195" s="109">
        <v>4.2530092592592593E-3</v>
      </c>
      <c r="N1195" s="43" t="s">
        <v>465</v>
      </c>
      <c r="O1195" s="113">
        <v>45059</v>
      </c>
      <c r="P1195" s="43" t="s">
        <v>505</v>
      </c>
      <c r="Q1195" s="57" t="s">
        <v>38</v>
      </c>
    </row>
    <row r="1196" spans="1:17" hidden="1" x14ac:dyDescent="0.55000000000000004">
      <c r="A1196" s="117" t="str">
        <f>VLOOKUP(B1196,verwijzingen!$A$5:$B$152,2,FALSE)&amp;L1196</f>
        <v>lbdvr5016 jaar</v>
      </c>
      <c r="B1196" s="119" t="str">
        <f t="shared" si="76"/>
        <v>lange baan;50;vrije slag;vrouwen;record</v>
      </c>
      <c r="C1196" s="119" t="str">
        <f t="shared" si="77"/>
        <v>lange baan;50;vrije slag;vrouwen</v>
      </c>
      <c r="D1196" s="119" t="str">
        <f t="shared" si="80"/>
        <v>lange baan;50;vrije slag;vrouwen0,000347569444444444</v>
      </c>
      <c r="E1196" s="119" t="str">
        <f t="shared" si="81"/>
        <v>lange baan;50;vrije slag;vrouwen;record0,000347569444444444</v>
      </c>
      <c r="F1196" s="36" t="s">
        <v>530</v>
      </c>
      <c r="G1196" s="57" t="s">
        <v>456</v>
      </c>
      <c r="H1196" s="57">
        <v>50</v>
      </c>
      <c r="I1196" s="36" t="s">
        <v>12</v>
      </c>
      <c r="J1196" s="57" t="s">
        <v>451</v>
      </c>
      <c r="K1196" s="57">
        <v>2007</v>
      </c>
      <c r="L1196" s="114" t="s">
        <v>51</v>
      </c>
      <c r="M1196" s="109">
        <v>3.4756944444444446E-4</v>
      </c>
      <c r="N1196" s="43" t="s">
        <v>26</v>
      </c>
      <c r="O1196" s="113">
        <v>45059</v>
      </c>
      <c r="P1196" s="43" t="s">
        <v>505</v>
      </c>
      <c r="Q1196" s="57" t="s">
        <v>38</v>
      </c>
    </row>
    <row r="1197" spans="1:17" hidden="1" x14ac:dyDescent="0.55000000000000004">
      <c r="A1197" s="117" t="str">
        <f>VLOOKUP(B1197,verwijzingen!$A$5:$B$152,2,FALSE)&amp;L1197</f>
        <v>lbdvr10016 jaar</v>
      </c>
      <c r="B1197" s="119" t="str">
        <f t="shared" ref="B1197:B1260" si="82">+$G1197&amp;";"&amp;$H1197&amp;";"&amp;$I1197&amp;";"&amp;$J1197&amp;";"&amp;$Q1197</f>
        <v>lange baan;100;vrije slag;vrouwen;record</v>
      </c>
      <c r="C1197" s="119" t="str">
        <f t="shared" ref="C1197:C1260" si="83">+$G1197&amp;";"&amp;$H1197&amp;";"&amp;$I1197&amp;";"&amp;$J1197</f>
        <v>lange baan;100;vrije slag;vrouwen</v>
      </c>
      <c r="D1197" s="119" t="str">
        <f t="shared" si="80"/>
        <v>lange baan;100;vrije slag;vrouwen0,000765856481481482</v>
      </c>
      <c r="E1197" s="119" t="str">
        <f t="shared" si="81"/>
        <v>lange baan;100;vrije slag;vrouwen;record0,000765856481481482</v>
      </c>
      <c r="F1197" s="36" t="s">
        <v>530</v>
      </c>
      <c r="G1197" s="57" t="s">
        <v>456</v>
      </c>
      <c r="H1197" s="57">
        <v>100</v>
      </c>
      <c r="I1197" s="36" t="s">
        <v>12</v>
      </c>
      <c r="J1197" s="57" t="s">
        <v>451</v>
      </c>
      <c r="K1197" s="57">
        <v>2007</v>
      </c>
      <c r="L1197" s="114" t="s">
        <v>51</v>
      </c>
      <c r="M1197" s="109">
        <v>7.6585648148148151E-4</v>
      </c>
      <c r="N1197" s="43" t="s">
        <v>26</v>
      </c>
      <c r="O1197" s="113">
        <v>45059</v>
      </c>
      <c r="P1197" s="43" t="s">
        <v>505</v>
      </c>
      <c r="Q1197" s="57" t="s">
        <v>38</v>
      </c>
    </row>
    <row r="1198" spans="1:17" hidden="1" x14ac:dyDescent="0.55000000000000004">
      <c r="A1198" s="117" t="str">
        <f>VLOOKUP(B1198,verwijzingen!$A$5:$B$152,2,FALSE)&amp;L1198</f>
        <v>lbdvr40016 jaar</v>
      </c>
      <c r="B1198" s="119" t="str">
        <f t="shared" si="82"/>
        <v>lange baan;400;vrije slag;vrouwen;record</v>
      </c>
      <c r="C1198" s="119" t="str">
        <f t="shared" si="83"/>
        <v>lange baan;400;vrije slag;vrouwen</v>
      </c>
      <c r="D1198" s="119" t="str">
        <f t="shared" si="80"/>
        <v>lange baan;400;vrije slag;vrouwen0,00364282407407407</v>
      </c>
      <c r="E1198" s="119" t="str">
        <f t="shared" si="81"/>
        <v>lange baan;400;vrije slag;vrouwen;record0,00364282407407407</v>
      </c>
      <c r="F1198" s="36" t="s">
        <v>530</v>
      </c>
      <c r="G1198" s="57" t="s">
        <v>456</v>
      </c>
      <c r="H1198" s="57">
        <v>400</v>
      </c>
      <c r="I1198" s="36" t="s">
        <v>12</v>
      </c>
      <c r="J1198" s="57" t="s">
        <v>451</v>
      </c>
      <c r="K1198" s="57">
        <v>2007</v>
      </c>
      <c r="L1198" s="114" t="s">
        <v>51</v>
      </c>
      <c r="M1198" s="109">
        <v>3.6428240740740744E-3</v>
      </c>
      <c r="N1198" s="43" t="s">
        <v>26</v>
      </c>
      <c r="O1198" s="113">
        <v>45059</v>
      </c>
      <c r="P1198" s="43" t="s">
        <v>505</v>
      </c>
      <c r="Q1198" s="57" t="s">
        <v>38</v>
      </c>
    </row>
    <row r="1199" spans="1:17" hidden="1" x14ac:dyDescent="0.55000000000000004">
      <c r="A1199" s="117" t="str">
        <f>VLOOKUP(B1199,verwijzingen!$A$5:$B$152,2,FALSE)&amp;L1199</f>
        <v>lbdvr80016 jaar</v>
      </c>
      <c r="B1199" s="119" t="str">
        <f t="shared" si="82"/>
        <v>lange baan;800;vrije slag;vrouwen;record</v>
      </c>
      <c r="C1199" s="119" t="str">
        <f t="shared" si="83"/>
        <v>lange baan;800;vrije slag;vrouwen</v>
      </c>
      <c r="D1199" s="119" t="str">
        <f t="shared" si="80"/>
        <v>lange baan;800;vrije slag;vrouwen0,00732222222222222</v>
      </c>
      <c r="E1199" s="119" t="str">
        <f t="shared" si="81"/>
        <v>lange baan;800;vrije slag;vrouwen;record0,00732222222222222</v>
      </c>
      <c r="F1199" s="36" t="s">
        <v>530</v>
      </c>
      <c r="G1199" s="57" t="s">
        <v>456</v>
      </c>
      <c r="H1199" s="57">
        <v>800</v>
      </c>
      <c r="I1199" s="36" t="s">
        <v>12</v>
      </c>
      <c r="J1199" s="57" t="s">
        <v>451</v>
      </c>
      <c r="K1199" s="57">
        <v>2007</v>
      </c>
      <c r="L1199" s="114" t="s">
        <v>51</v>
      </c>
      <c r="M1199" s="109">
        <v>7.322222222222223E-3</v>
      </c>
      <c r="N1199" s="43" t="s">
        <v>26</v>
      </c>
      <c r="O1199" s="113">
        <v>45059</v>
      </c>
      <c r="P1199" s="43" t="s">
        <v>505</v>
      </c>
      <c r="Q1199" s="57" t="s">
        <v>38</v>
      </c>
    </row>
    <row r="1200" spans="1:17" hidden="1" x14ac:dyDescent="0.55000000000000004">
      <c r="A1200" s="117" t="e">
        <f>VLOOKUP(B1200,verwijzingen!$A$5:$B$152,2,FALSE)&amp;L1200</f>
        <v>#N/A</v>
      </c>
      <c r="B1200" s="119" t="str">
        <f t="shared" si="82"/>
        <v>lange baan;100;rugslag;vrouwen;oud</v>
      </c>
      <c r="C1200" s="119" t="str">
        <f t="shared" si="83"/>
        <v>lange baan;100;rugslag;vrouwen</v>
      </c>
      <c r="D1200" s="119" t="str">
        <f t="shared" si="80"/>
        <v>lange baan;100;rugslag;vrouwen0,000841203703703704</v>
      </c>
      <c r="E1200" s="119" t="str">
        <f t="shared" si="81"/>
        <v>lange baan;100;rugslag;vrouwen;oud0,000841203703703704</v>
      </c>
      <c r="F1200" s="36" t="s">
        <v>530</v>
      </c>
      <c r="G1200" s="57" t="s">
        <v>456</v>
      </c>
      <c r="H1200" s="57">
        <v>100</v>
      </c>
      <c r="I1200" s="36" t="s">
        <v>13</v>
      </c>
      <c r="J1200" s="57" t="s">
        <v>451</v>
      </c>
      <c r="K1200" s="57">
        <v>2007</v>
      </c>
      <c r="L1200" s="114" t="s">
        <v>51</v>
      </c>
      <c r="M1200" s="109">
        <v>8.4120370370370371E-4</v>
      </c>
      <c r="N1200" s="43" t="s">
        <v>26</v>
      </c>
      <c r="O1200" s="113">
        <v>45059</v>
      </c>
      <c r="P1200" s="43" t="s">
        <v>505</v>
      </c>
      <c r="Q1200" s="57" t="s">
        <v>53</v>
      </c>
    </row>
    <row r="1201" spans="1:17" hidden="1" x14ac:dyDescent="0.55000000000000004">
      <c r="A1201" s="117" t="str">
        <f>VLOOKUP(B1201,verwijzingen!$A$5:$B$152,2,FALSE)&amp;L1201</f>
        <v>lbdru20016 jaar</v>
      </c>
      <c r="B1201" s="119" t="str">
        <f t="shared" si="82"/>
        <v>lange baan;200;rugslag;vrouwen;record</v>
      </c>
      <c r="C1201" s="119" t="str">
        <f t="shared" si="83"/>
        <v>lange baan;200;rugslag;vrouwen</v>
      </c>
      <c r="D1201" s="119" t="str">
        <f t="shared" si="80"/>
        <v>lange baan;200;rugslag;vrouwen0,0018306712962963</v>
      </c>
      <c r="E1201" s="119" t="str">
        <f t="shared" si="81"/>
        <v>lange baan;200;rugslag;vrouwen;record0,0018306712962963</v>
      </c>
      <c r="F1201" s="36" t="s">
        <v>530</v>
      </c>
      <c r="G1201" s="57" t="s">
        <v>456</v>
      </c>
      <c r="H1201" s="57">
        <v>200</v>
      </c>
      <c r="I1201" s="36" t="s">
        <v>13</v>
      </c>
      <c r="J1201" s="57" t="s">
        <v>451</v>
      </c>
      <c r="K1201" s="57">
        <v>2007</v>
      </c>
      <c r="L1201" s="114" t="s">
        <v>51</v>
      </c>
      <c r="M1201" s="109">
        <v>1.8306712962962962E-3</v>
      </c>
      <c r="N1201" s="43" t="s">
        <v>26</v>
      </c>
      <c r="O1201" s="113">
        <v>45059</v>
      </c>
      <c r="P1201" s="43" t="s">
        <v>505</v>
      </c>
      <c r="Q1201" s="57" t="s">
        <v>38</v>
      </c>
    </row>
    <row r="1202" spans="1:17" hidden="1" x14ac:dyDescent="0.55000000000000004">
      <c r="A1202" s="117" t="str">
        <f>VLOOKUP(B1202,verwijzingen!$A$5:$B$152,2,FALSE)&amp;L1202</f>
        <v>lbdvl10016 jaar</v>
      </c>
      <c r="B1202" s="119" t="str">
        <f t="shared" si="82"/>
        <v>lange baan;100;vlinderslag;vrouwen;record</v>
      </c>
      <c r="C1202" s="119" t="str">
        <f t="shared" si="83"/>
        <v>lange baan;100;vlinderslag;vrouwen</v>
      </c>
      <c r="D1202" s="119" t="str">
        <f t="shared" si="80"/>
        <v>lange baan;100;vlinderslag;vrouwen0,000795949074074074</v>
      </c>
      <c r="E1202" s="119" t="str">
        <f t="shared" si="81"/>
        <v>lange baan;100;vlinderslag;vrouwen;record0,000795949074074074</v>
      </c>
      <c r="F1202" s="36" t="s">
        <v>530</v>
      </c>
      <c r="G1202" s="57" t="s">
        <v>456</v>
      </c>
      <c r="H1202" s="57">
        <v>100</v>
      </c>
      <c r="I1202" s="36" t="s">
        <v>15</v>
      </c>
      <c r="J1202" s="57" t="s">
        <v>451</v>
      </c>
      <c r="K1202" s="57">
        <v>2007</v>
      </c>
      <c r="L1202" s="114" t="s">
        <v>51</v>
      </c>
      <c r="M1202" s="109">
        <v>7.9594907407407425E-4</v>
      </c>
      <c r="N1202" s="43" t="s">
        <v>26</v>
      </c>
      <c r="O1202" s="113">
        <v>45059</v>
      </c>
      <c r="P1202" s="43" t="s">
        <v>505</v>
      </c>
      <c r="Q1202" s="57" t="s">
        <v>38</v>
      </c>
    </row>
    <row r="1203" spans="1:17" hidden="1" x14ac:dyDescent="0.55000000000000004">
      <c r="A1203" s="117" t="e">
        <f>VLOOKUP(B1203,verwijzingen!$A$5:$B$152,2,FALSE)&amp;L1203</f>
        <v>#N/A</v>
      </c>
      <c r="B1203" s="119" t="str">
        <f t="shared" si="82"/>
        <v>lange baan;200;vlinderslag;vrouwen;oud</v>
      </c>
      <c r="C1203" s="119" t="str">
        <f t="shared" si="83"/>
        <v>lange baan;200;vlinderslag;vrouwen</v>
      </c>
      <c r="D1203" s="119" t="str">
        <f t="shared" si="80"/>
        <v>lange baan;200;vlinderslag;vrouwen0,00185578703703704</v>
      </c>
      <c r="E1203" s="119" t="str">
        <f t="shared" si="81"/>
        <v>lange baan;200;vlinderslag;vrouwen;oud0,00185578703703704</v>
      </c>
      <c r="F1203" s="36" t="s">
        <v>530</v>
      </c>
      <c r="G1203" s="57" t="s">
        <v>456</v>
      </c>
      <c r="H1203" s="57">
        <v>200</v>
      </c>
      <c r="I1203" s="36" t="s">
        <v>15</v>
      </c>
      <c r="J1203" s="57" t="s">
        <v>451</v>
      </c>
      <c r="K1203" s="57">
        <v>2007</v>
      </c>
      <c r="L1203" s="114" t="s">
        <v>51</v>
      </c>
      <c r="M1203" s="109">
        <v>1.8557870370370371E-3</v>
      </c>
      <c r="N1203" s="43" t="s">
        <v>26</v>
      </c>
      <c r="O1203" s="113">
        <v>45059</v>
      </c>
      <c r="P1203" s="43" t="s">
        <v>505</v>
      </c>
      <c r="Q1203" s="57" t="s">
        <v>53</v>
      </c>
    </row>
    <row r="1204" spans="1:17" hidden="1" x14ac:dyDescent="0.55000000000000004">
      <c r="A1204" s="117" t="str">
        <f>VLOOKUP(B1204,verwijzingen!$A$5:$B$152,2,FALSE)&amp;L1204</f>
        <v>lbdwi20016 jaar</v>
      </c>
      <c r="B1204" s="119" t="str">
        <f t="shared" si="82"/>
        <v>lange baan;200;wisselslag;vrouwen;record</v>
      </c>
      <c r="C1204" s="119" t="str">
        <f t="shared" si="83"/>
        <v>lange baan;200;wisselslag;vrouwen</v>
      </c>
      <c r="D1204" s="119" t="str">
        <f t="shared" si="80"/>
        <v>lange baan;200;wisselslag;vrouwen0,00181493055555556</v>
      </c>
      <c r="E1204" s="119" t="str">
        <f t="shared" si="81"/>
        <v>lange baan;200;wisselslag;vrouwen;record0,00181493055555556</v>
      </c>
      <c r="F1204" s="36" t="s">
        <v>530</v>
      </c>
      <c r="G1204" s="57" t="s">
        <v>456</v>
      </c>
      <c r="H1204" s="57">
        <v>200</v>
      </c>
      <c r="I1204" s="36" t="s">
        <v>17</v>
      </c>
      <c r="J1204" s="57" t="s">
        <v>451</v>
      </c>
      <c r="K1204" s="57">
        <v>2007</v>
      </c>
      <c r="L1204" s="114" t="s">
        <v>51</v>
      </c>
      <c r="M1204" s="109">
        <v>1.8149305555555557E-3</v>
      </c>
      <c r="N1204" s="43" t="s">
        <v>26</v>
      </c>
      <c r="O1204" s="113">
        <v>45059</v>
      </c>
      <c r="P1204" s="43" t="s">
        <v>505</v>
      </c>
      <c r="Q1204" s="57" t="s">
        <v>38</v>
      </c>
    </row>
    <row r="1205" spans="1:17" hidden="1" x14ac:dyDescent="0.55000000000000004">
      <c r="A1205" s="117" t="str">
        <f>VLOOKUP(B1205,verwijzingen!$A$5:$B$152,2,FALSE)&amp;L1205</f>
        <v>lbdsc10016 jaar</v>
      </c>
      <c r="B1205" s="119" t="str">
        <f t="shared" si="82"/>
        <v>lange baan;100;schoolslag;vrouwen;record</v>
      </c>
      <c r="C1205" s="119" t="str">
        <f t="shared" si="83"/>
        <v>lange baan;100;schoolslag;vrouwen</v>
      </c>
      <c r="D1205" s="119" t="str">
        <f t="shared" si="80"/>
        <v>lange baan;100;schoolslag;vrouwen0,00100069444444444</v>
      </c>
      <c r="E1205" s="119" t="str">
        <f t="shared" si="81"/>
        <v>lange baan;100;schoolslag;vrouwen;record0,00100069444444444</v>
      </c>
      <c r="F1205" s="36" t="s">
        <v>530</v>
      </c>
      <c r="G1205" s="57" t="s">
        <v>456</v>
      </c>
      <c r="H1205" s="57">
        <v>100</v>
      </c>
      <c r="I1205" s="36" t="s">
        <v>14</v>
      </c>
      <c r="J1205" s="57" t="s">
        <v>451</v>
      </c>
      <c r="K1205" s="57">
        <v>2007</v>
      </c>
      <c r="L1205" s="114" t="s">
        <v>51</v>
      </c>
      <c r="M1205" s="109">
        <v>1.0006944444444445E-3</v>
      </c>
      <c r="N1205" s="43" t="s">
        <v>464</v>
      </c>
      <c r="O1205" s="113">
        <v>45059</v>
      </c>
      <c r="P1205" s="43" t="s">
        <v>505</v>
      </c>
      <c r="Q1205" s="57" t="s">
        <v>38</v>
      </c>
    </row>
    <row r="1206" spans="1:17" hidden="1" x14ac:dyDescent="0.55000000000000004">
      <c r="A1206" s="117" t="str">
        <f>VLOOKUP(B1206,verwijzingen!$A$5:$B$152,2,FALSE)&amp;L1206</f>
        <v>lbdsc20016 jaar</v>
      </c>
      <c r="B1206" s="119" t="str">
        <f t="shared" si="82"/>
        <v>lange baan;200;schoolslag;vrouwen;record</v>
      </c>
      <c r="C1206" s="119" t="str">
        <f t="shared" si="83"/>
        <v>lange baan;200;schoolslag;vrouwen</v>
      </c>
      <c r="D1206" s="119" t="str">
        <f t="shared" si="80"/>
        <v>lange baan;200;schoolslag;vrouwen0,00216030092592593</v>
      </c>
      <c r="E1206" s="119" t="str">
        <f t="shared" si="81"/>
        <v>lange baan;200;schoolslag;vrouwen;record0,00216030092592593</v>
      </c>
      <c r="F1206" s="36" t="s">
        <v>530</v>
      </c>
      <c r="G1206" s="57" t="s">
        <v>456</v>
      </c>
      <c r="H1206" s="57">
        <v>200</v>
      </c>
      <c r="I1206" s="36" t="s">
        <v>14</v>
      </c>
      <c r="J1206" s="57" t="s">
        <v>451</v>
      </c>
      <c r="K1206" s="57">
        <v>2007</v>
      </c>
      <c r="L1206" s="114" t="s">
        <v>51</v>
      </c>
      <c r="M1206" s="109">
        <v>2.1603009259259262E-3</v>
      </c>
      <c r="N1206" s="43" t="s">
        <v>464</v>
      </c>
      <c r="O1206" s="113">
        <v>45059</v>
      </c>
      <c r="P1206" s="43" t="s">
        <v>505</v>
      </c>
      <c r="Q1206" s="57" t="s">
        <v>38</v>
      </c>
    </row>
    <row r="1207" spans="1:17" hidden="1" x14ac:dyDescent="0.55000000000000004">
      <c r="A1207" s="117" t="e">
        <f>VLOOKUP(B1207,verwijzingen!$A$5:$B$152,2,FALSE)&amp;L1207</f>
        <v>#N/A</v>
      </c>
      <c r="B1207" s="119" t="str">
        <f t="shared" si="82"/>
        <v>korte baan;200;vrije slag;vrouwen;oud</v>
      </c>
      <c r="C1207" s="119" t="str">
        <f t="shared" si="83"/>
        <v>korte baan;200;vrije slag;vrouwen</v>
      </c>
      <c r="D1207" s="119" t="str">
        <f t="shared" si="80"/>
        <v>korte baan;200;vrije slag;vrouwen0,00161365740740741</v>
      </c>
      <c r="E1207" s="119" t="str">
        <f t="shared" si="81"/>
        <v>korte baan;200;vrije slag;vrouwen;oud0,00161365740740741</v>
      </c>
      <c r="F1207" s="36" t="s">
        <v>530</v>
      </c>
      <c r="G1207" s="57" t="s">
        <v>57</v>
      </c>
      <c r="H1207" s="57">
        <v>200</v>
      </c>
      <c r="I1207" s="36" t="s">
        <v>12</v>
      </c>
      <c r="J1207" s="57" t="s">
        <v>451</v>
      </c>
      <c r="K1207" s="57">
        <v>2007</v>
      </c>
      <c r="L1207" s="114" t="s">
        <v>51</v>
      </c>
      <c r="M1207" s="109">
        <v>1.6136574074074074E-3</v>
      </c>
      <c r="N1207" s="43" t="s">
        <v>26</v>
      </c>
      <c r="O1207" s="113">
        <v>45073</v>
      </c>
      <c r="P1207" s="43" t="s">
        <v>528</v>
      </c>
      <c r="Q1207" s="57" t="s">
        <v>53</v>
      </c>
    </row>
    <row r="1208" spans="1:17" hidden="1" x14ac:dyDescent="0.55000000000000004">
      <c r="A1208" s="117" t="e">
        <f>VLOOKUP(B1208,verwijzingen!$A$5:$B$152,2,FALSE)&amp;L1208</f>
        <v>#N/A</v>
      </c>
      <c r="B1208" s="119" t="str">
        <f t="shared" si="82"/>
        <v>korte baan;50;rugslag;vrouwen;oud</v>
      </c>
      <c r="C1208" s="119" t="str">
        <f t="shared" si="83"/>
        <v>korte baan;50;rugslag;vrouwen</v>
      </c>
      <c r="D1208" s="119" t="str">
        <f t="shared" si="80"/>
        <v>korte baan;50;rugslag;vrouwen0,00039537037037037</v>
      </c>
      <c r="E1208" s="119" t="str">
        <f t="shared" si="81"/>
        <v>korte baan;50;rugslag;vrouwen;oud0,00039537037037037</v>
      </c>
      <c r="F1208" s="36" t="s">
        <v>530</v>
      </c>
      <c r="G1208" s="57" t="s">
        <v>57</v>
      </c>
      <c r="H1208" s="57">
        <v>50</v>
      </c>
      <c r="I1208" s="36" t="s">
        <v>13</v>
      </c>
      <c r="J1208" s="57" t="s">
        <v>451</v>
      </c>
      <c r="K1208" s="57">
        <v>2007</v>
      </c>
      <c r="L1208" s="114" t="s">
        <v>51</v>
      </c>
      <c r="M1208" s="109">
        <v>3.9537037037037031E-4</v>
      </c>
      <c r="N1208" s="43" t="s">
        <v>26</v>
      </c>
      <c r="O1208" s="113">
        <v>45073</v>
      </c>
      <c r="P1208" s="43" t="s">
        <v>528</v>
      </c>
      <c r="Q1208" s="57" t="s">
        <v>53</v>
      </c>
    </row>
    <row r="1209" spans="1:17" hidden="1" x14ac:dyDescent="0.55000000000000004">
      <c r="A1209" s="117" t="e">
        <f>VLOOKUP(B1209,verwijzingen!$A$5:$B$152,2,FALSE)&amp;L1209</f>
        <v>#N/A</v>
      </c>
      <c r="B1209" s="119" t="str">
        <f t="shared" si="82"/>
        <v>korte baan;100;rugslag;vrouwen;oud</v>
      </c>
      <c r="C1209" s="119" t="str">
        <f t="shared" si="83"/>
        <v>korte baan;100;rugslag;vrouwen</v>
      </c>
      <c r="D1209" s="119" t="str">
        <f t="shared" si="80"/>
        <v>korte baan;100;rugslag;vrouwen0,000806944444444444</v>
      </c>
      <c r="E1209" s="119" t="str">
        <f t="shared" si="81"/>
        <v>korte baan;100;rugslag;vrouwen;oud0,000806944444444444</v>
      </c>
      <c r="F1209" s="36" t="s">
        <v>530</v>
      </c>
      <c r="G1209" s="57" t="s">
        <v>57</v>
      </c>
      <c r="H1209" s="57">
        <v>100</v>
      </c>
      <c r="I1209" s="36" t="s">
        <v>13</v>
      </c>
      <c r="J1209" s="57" t="s">
        <v>451</v>
      </c>
      <c r="K1209" s="57">
        <v>2007</v>
      </c>
      <c r="L1209" s="114" t="s">
        <v>51</v>
      </c>
      <c r="M1209" s="109">
        <v>8.0694444444444433E-4</v>
      </c>
      <c r="N1209" s="43" t="s">
        <v>26</v>
      </c>
      <c r="O1209" s="113">
        <v>45073</v>
      </c>
      <c r="P1209" s="43" t="s">
        <v>528</v>
      </c>
      <c r="Q1209" s="57" t="s">
        <v>53</v>
      </c>
    </row>
    <row r="1210" spans="1:17" hidden="1" x14ac:dyDescent="0.55000000000000004">
      <c r="A1210" s="117" t="e">
        <f>VLOOKUP(B1210,verwijzingen!$A$5:$B$152,2,FALSE)&amp;L1210</f>
        <v>#N/A</v>
      </c>
      <c r="B1210" s="119" t="str">
        <f t="shared" si="82"/>
        <v>korte baan;50;vlinderslag;vrouwen;oud</v>
      </c>
      <c r="C1210" s="119" t="str">
        <f t="shared" si="83"/>
        <v>korte baan;50;vlinderslag;vrouwen</v>
      </c>
      <c r="D1210" s="119" t="str">
        <f t="shared" si="80"/>
        <v>korte baan;50;vlinderslag;vrouwen0,000357291666666667</v>
      </c>
      <c r="E1210" s="119" t="str">
        <f t="shared" si="81"/>
        <v>korte baan;50;vlinderslag;vrouwen;oud0,000357291666666667</v>
      </c>
      <c r="F1210" s="36" t="s">
        <v>530</v>
      </c>
      <c r="G1210" s="57" t="s">
        <v>57</v>
      </c>
      <c r="H1210" s="57">
        <v>50</v>
      </c>
      <c r="I1210" s="36" t="s">
        <v>15</v>
      </c>
      <c r="J1210" s="57" t="s">
        <v>451</v>
      </c>
      <c r="K1210" s="57">
        <v>2007</v>
      </c>
      <c r="L1210" s="114" t="s">
        <v>51</v>
      </c>
      <c r="M1210" s="109">
        <v>3.5729166666666673E-4</v>
      </c>
      <c r="N1210" s="43" t="s">
        <v>26</v>
      </c>
      <c r="O1210" s="113">
        <v>45073</v>
      </c>
      <c r="P1210" s="43" t="s">
        <v>528</v>
      </c>
      <c r="Q1210" s="57" t="s">
        <v>53</v>
      </c>
    </row>
    <row r="1211" spans="1:17" hidden="1" x14ac:dyDescent="0.55000000000000004">
      <c r="A1211" s="117" t="e">
        <f>VLOOKUP(B1211,verwijzingen!$A$5:$B$152,2,FALSE)&amp;L1211</f>
        <v>#N/A</v>
      </c>
      <c r="B1211" s="119" t="str">
        <f t="shared" si="82"/>
        <v>korte baan;200;vlinderslag;vrouwen;oud</v>
      </c>
      <c r="C1211" s="119" t="str">
        <f t="shared" si="83"/>
        <v>korte baan;200;vlinderslag;vrouwen</v>
      </c>
      <c r="D1211" s="119" t="str">
        <f t="shared" si="80"/>
        <v>korte baan;200;vlinderslag;vrouwen0,00175277777777778</v>
      </c>
      <c r="E1211" s="119" t="str">
        <f t="shared" si="81"/>
        <v>korte baan;200;vlinderslag;vrouwen;oud0,00175277777777778</v>
      </c>
      <c r="F1211" s="36" t="s">
        <v>530</v>
      </c>
      <c r="G1211" s="57" t="s">
        <v>57</v>
      </c>
      <c r="H1211" s="57">
        <v>200</v>
      </c>
      <c r="I1211" s="36" t="s">
        <v>15</v>
      </c>
      <c r="J1211" s="57" t="s">
        <v>451</v>
      </c>
      <c r="K1211" s="57">
        <v>2007</v>
      </c>
      <c r="L1211" s="114" t="s">
        <v>51</v>
      </c>
      <c r="M1211" s="109">
        <v>1.7527777777777778E-3</v>
      </c>
      <c r="N1211" s="43" t="s">
        <v>26</v>
      </c>
      <c r="O1211" s="113">
        <v>45073</v>
      </c>
      <c r="P1211" s="43" t="s">
        <v>528</v>
      </c>
      <c r="Q1211" s="57" t="s">
        <v>53</v>
      </c>
    </row>
    <row r="1212" spans="1:17" hidden="1" x14ac:dyDescent="0.55000000000000004">
      <c r="A1212" s="117" t="e">
        <f>VLOOKUP(B1212,verwijzingen!$A$5:$B$152,2,FALSE)&amp;L1212</f>
        <v>#N/A</v>
      </c>
      <c r="B1212" s="119" t="str">
        <f t="shared" si="82"/>
        <v>korte baan;400;wisselslag;vrouwen;oud</v>
      </c>
      <c r="C1212" s="119" t="str">
        <f t="shared" si="83"/>
        <v>korte baan;400;wisselslag;vrouwen</v>
      </c>
      <c r="D1212" s="119" t="str">
        <f t="shared" si="80"/>
        <v>korte baan;400;wisselslag;vrouwen0,00373726851851852</v>
      </c>
      <c r="E1212" s="119" t="str">
        <f t="shared" si="81"/>
        <v>korte baan;400;wisselslag;vrouwen;oud0,00373726851851852</v>
      </c>
      <c r="F1212" s="36" t="s">
        <v>530</v>
      </c>
      <c r="G1212" s="57" t="s">
        <v>57</v>
      </c>
      <c r="H1212" s="57">
        <v>400</v>
      </c>
      <c r="I1212" s="36" t="s">
        <v>17</v>
      </c>
      <c r="J1212" s="57" t="s">
        <v>451</v>
      </c>
      <c r="K1212" s="57">
        <v>2007</v>
      </c>
      <c r="L1212" s="114" t="s">
        <v>51</v>
      </c>
      <c r="M1212" s="109">
        <v>3.7372685185185187E-3</v>
      </c>
      <c r="N1212" s="43" t="s">
        <v>26</v>
      </c>
      <c r="O1212" s="113">
        <v>45073</v>
      </c>
      <c r="P1212" s="43" t="s">
        <v>528</v>
      </c>
      <c r="Q1212" s="57" t="s">
        <v>53</v>
      </c>
    </row>
    <row r="1213" spans="1:17" x14ac:dyDescent="0.55000000000000004">
      <c r="A1213" s="117" t="str">
        <f>VLOOKUP(B1213,verwijzingen!$A$5:$B$152,2,FALSE)&amp;L1213</f>
        <v>kbdru50&gt;= 18 jaar</v>
      </c>
      <c r="B1213" s="119" t="str">
        <f t="shared" si="82"/>
        <v>korte baan;50;rugslag;vrouwen;record</v>
      </c>
      <c r="C1213" s="119" t="str">
        <f t="shared" si="83"/>
        <v>korte baan;50;rugslag;vrouwen</v>
      </c>
      <c r="D1213" s="119" t="str">
        <f t="shared" si="80"/>
        <v>korte baan;50;rugslag;vrouwen0,000424652777777778</v>
      </c>
      <c r="E1213" s="119" t="str">
        <f t="shared" si="81"/>
        <v>korte baan;50;rugslag;vrouwen;record0,000424652777777778</v>
      </c>
      <c r="F1213" s="36" t="s">
        <v>530</v>
      </c>
      <c r="G1213" s="57" t="s">
        <v>57</v>
      </c>
      <c r="H1213" s="57">
        <v>50</v>
      </c>
      <c r="I1213" s="36" t="s">
        <v>13</v>
      </c>
      <c r="J1213" s="57" t="s">
        <v>451</v>
      </c>
      <c r="K1213" s="57">
        <v>2005</v>
      </c>
      <c r="L1213" s="114" t="s">
        <v>251</v>
      </c>
      <c r="M1213" s="109">
        <v>4.246527777777777E-4</v>
      </c>
      <c r="N1213" s="43" t="s">
        <v>465</v>
      </c>
      <c r="O1213" s="113">
        <v>45196</v>
      </c>
      <c r="P1213" s="43" t="s">
        <v>528</v>
      </c>
      <c r="Q1213" s="57" t="s">
        <v>38</v>
      </c>
    </row>
    <row r="1214" spans="1:17" x14ac:dyDescent="0.55000000000000004">
      <c r="A1214" s="117" t="str">
        <f>VLOOKUP(B1214,verwijzingen!$A$5:$B$152,2,FALSE)&amp;L1214</f>
        <v>kbhwi100&gt;= 18 jaar</v>
      </c>
      <c r="B1214" s="119" t="str">
        <f t="shared" si="82"/>
        <v>korte baan;100;wisselslag;mannen;record</v>
      </c>
      <c r="C1214" s="119" t="str">
        <f t="shared" si="83"/>
        <v>korte baan;100;wisselslag;mannen</v>
      </c>
      <c r="D1214" s="119" t="str">
        <f t="shared" si="80"/>
        <v>korte baan;100;wisselslag;mannen0,000719097222222222</v>
      </c>
      <c r="E1214" s="119" t="str">
        <f t="shared" si="81"/>
        <v>korte baan;100;wisselslag;mannen;record0,000719097222222222</v>
      </c>
      <c r="F1214" s="36" t="s">
        <v>530</v>
      </c>
      <c r="G1214" s="57" t="s">
        <v>57</v>
      </c>
      <c r="H1214" s="57">
        <v>100</v>
      </c>
      <c r="I1214" s="36" t="s">
        <v>17</v>
      </c>
      <c r="J1214" s="57" t="s">
        <v>450</v>
      </c>
      <c r="K1214" s="57">
        <v>2004</v>
      </c>
      <c r="L1214" s="114" t="s">
        <v>251</v>
      </c>
      <c r="M1214" s="109">
        <v>7.1909722222222221E-4</v>
      </c>
      <c r="N1214" s="43" t="s">
        <v>557</v>
      </c>
      <c r="O1214" s="113">
        <v>45073</v>
      </c>
      <c r="P1214" s="43" t="s">
        <v>528</v>
      </c>
      <c r="Q1214" s="57" t="s">
        <v>38</v>
      </c>
    </row>
    <row r="1215" spans="1:17" hidden="1" x14ac:dyDescent="0.55000000000000004">
      <c r="A1215" s="117" t="str">
        <f>VLOOKUP(B1215,verwijzingen!$A$5:$B$152,2,FALSE)&amp;L1215</f>
        <v>lbdru10016 jaar</v>
      </c>
      <c r="B1215" s="119" t="str">
        <f t="shared" si="82"/>
        <v>lange baan;100;rugslag;vrouwen;record</v>
      </c>
      <c r="C1215" s="119" t="str">
        <f t="shared" si="83"/>
        <v>lange baan;100;rugslag;vrouwen</v>
      </c>
      <c r="D1215" s="119" t="str">
        <f t="shared" si="80"/>
        <v>lange baan;100;rugslag;vrouwen0,000821296296296296</v>
      </c>
      <c r="E1215" s="119" t="str">
        <f t="shared" si="81"/>
        <v>lange baan;100;rugslag;vrouwen;record0,000821296296296296</v>
      </c>
      <c r="F1215" s="36" t="s">
        <v>530</v>
      </c>
      <c r="G1215" s="57" t="s">
        <v>456</v>
      </c>
      <c r="H1215" s="57">
        <v>100</v>
      </c>
      <c r="I1215" s="36" t="s">
        <v>13</v>
      </c>
      <c r="J1215" s="57" t="s">
        <v>451</v>
      </c>
      <c r="K1215" s="57">
        <v>2007</v>
      </c>
      <c r="L1215" s="114" t="s">
        <v>51</v>
      </c>
      <c r="M1215" s="109">
        <v>8.2129629629629642E-4</v>
      </c>
      <c r="N1215" s="43" t="s">
        <v>26</v>
      </c>
      <c r="O1215" s="113">
        <v>45088</v>
      </c>
      <c r="P1215" s="43" t="s">
        <v>447</v>
      </c>
      <c r="Q1215" s="57" t="s">
        <v>38</v>
      </c>
    </row>
    <row r="1216" spans="1:17" hidden="1" x14ac:dyDescent="0.55000000000000004">
      <c r="A1216" s="117" t="str">
        <f>VLOOKUP(B1216,verwijzingen!$A$5:$B$152,2,FALSE)&amp;L1216</f>
        <v>lbdvl20016 jaar</v>
      </c>
      <c r="B1216" s="119" t="str">
        <f t="shared" si="82"/>
        <v>lange baan;200;vlinderslag;vrouwen;record</v>
      </c>
      <c r="C1216" s="119" t="str">
        <f t="shared" si="83"/>
        <v>lange baan;200;vlinderslag;vrouwen</v>
      </c>
      <c r="D1216" s="119" t="str">
        <f t="shared" si="80"/>
        <v>lange baan;200;vlinderslag;vrouwen0,00180775462962963</v>
      </c>
      <c r="E1216" s="119" t="str">
        <f t="shared" si="81"/>
        <v>lange baan;200;vlinderslag;vrouwen;record0,00180775462962963</v>
      </c>
      <c r="F1216" s="36" t="s">
        <v>530</v>
      </c>
      <c r="G1216" s="57" t="s">
        <v>456</v>
      </c>
      <c r="H1216" s="57">
        <v>200</v>
      </c>
      <c r="I1216" s="36" t="s">
        <v>15</v>
      </c>
      <c r="J1216" s="57" t="s">
        <v>451</v>
      </c>
      <c r="K1216" s="57">
        <v>2007</v>
      </c>
      <c r="L1216" s="114" t="s">
        <v>51</v>
      </c>
      <c r="M1216" s="109">
        <v>1.8077546296296296E-3</v>
      </c>
      <c r="N1216" s="43" t="s">
        <v>26</v>
      </c>
      <c r="O1216" s="113">
        <v>45088</v>
      </c>
      <c r="P1216" s="43" t="s">
        <v>447</v>
      </c>
      <c r="Q1216" s="57" t="s">
        <v>38</v>
      </c>
    </row>
    <row r="1217" spans="1:17" x14ac:dyDescent="0.55000000000000004">
      <c r="A1217" s="117" t="str">
        <f>VLOOKUP(B1217,verwijzingen!$A$5:$B$152,2,FALSE)&amp;L1217</f>
        <v>kbdvr5016 jaar</v>
      </c>
      <c r="B1217" s="119" t="str">
        <f t="shared" si="82"/>
        <v>korte baan;50;vrije slag;vrouwen;record</v>
      </c>
      <c r="C1217" s="119" t="str">
        <f t="shared" si="83"/>
        <v>korte baan;50;vrije slag;vrouwen</v>
      </c>
      <c r="D1217" s="119" t="str">
        <f t="shared" si="80"/>
        <v>korte baan;50;vrije slag;vrouwen0,000340856481481481</v>
      </c>
      <c r="E1217" s="119" t="str">
        <f t="shared" si="81"/>
        <v>korte baan;50;vrije slag;vrouwen;record0,000340856481481481</v>
      </c>
      <c r="F1217" s="36" t="s">
        <v>530</v>
      </c>
      <c r="G1217" s="57" t="s">
        <v>57</v>
      </c>
      <c r="H1217" s="57">
        <v>50</v>
      </c>
      <c r="I1217" s="36" t="s">
        <v>12</v>
      </c>
      <c r="J1217" s="57" t="s">
        <v>451</v>
      </c>
      <c r="K1217" s="57">
        <v>2007</v>
      </c>
      <c r="L1217" s="114" t="s">
        <v>51</v>
      </c>
      <c r="M1217" s="109">
        <v>3.4085648148148148E-4</v>
      </c>
      <c r="N1217" s="43" t="s">
        <v>26</v>
      </c>
      <c r="O1217" s="113">
        <v>45102</v>
      </c>
      <c r="P1217" s="43" t="s">
        <v>575</v>
      </c>
      <c r="Q1217" s="57" t="s">
        <v>38</v>
      </c>
    </row>
    <row r="1218" spans="1:17" hidden="1" x14ac:dyDescent="0.55000000000000004">
      <c r="A1218" s="117" t="e">
        <f>VLOOKUP(B1218,verwijzingen!$A$5:$B$152,2,FALSE)&amp;L1218</f>
        <v>#N/A</v>
      </c>
      <c r="B1218" s="119" t="str">
        <f t="shared" si="82"/>
        <v>korte baan;50;rugslag;vrouwen;oud</v>
      </c>
      <c r="C1218" s="119" t="str">
        <f t="shared" si="83"/>
        <v>korte baan;50;rugslag;vrouwen</v>
      </c>
      <c r="D1218" s="119" t="str">
        <f t="shared" si="80"/>
        <v>korte baan;50;rugslag;vrouwen0,000372106481481481</v>
      </c>
      <c r="E1218" s="119" t="str">
        <f t="shared" si="81"/>
        <v>korte baan;50;rugslag;vrouwen;oud0,000372106481481481</v>
      </c>
      <c r="F1218" s="36" t="s">
        <v>530</v>
      </c>
      <c r="G1218" s="57" t="s">
        <v>57</v>
      </c>
      <c r="H1218" s="57">
        <v>50</v>
      </c>
      <c r="I1218" s="36" t="s">
        <v>13</v>
      </c>
      <c r="J1218" s="57" t="s">
        <v>451</v>
      </c>
      <c r="K1218" s="57">
        <v>2007</v>
      </c>
      <c r="L1218" s="114" t="s">
        <v>51</v>
      </c>
      <c r="M1218" s="109">
        <v>3.7210648148148145E-4</v>
      </c>
      <c r="N1218" s="43" t="s">
        <v>26</v>
      </c>
      <c r="O1218" s="113">
        <v>45102</v>
      </c>
      <c r="P1218" s="43" t="s">
        <v>575</v>
      </c>
      <c r="Q1218" s="57" t="s">
        <v>53</v>
      </c>
    </row>
    <row r="1219" spans="1:17" hidden="1" x14ac:dyDescent="0.55000000000000004">
      <c r="A1219" s="117" t="e">
        <f>VLOOKUP(B1219,verwijzingen!$A$5:$B$152,2,FALSE)&amp;L1219</f>
        <v>#N/A</v>
      </c>
      <c r="B1219" s="119" t="str">
        <f t="shared" si="82"/>
        <v>korte baan;50;vlinderslag;vrouwen;oud</v>
      </c>
      <c r="C1219" s="119" t="str">
        <f t="shared" si="83"/>
        <v>korte baan;50;vlinderslag;vrouwen</v>
      </c>
      <c r="D1219" s="119" t="str">
        <f t="shared" si="80"/>
        <v>korte baan;50;vlinderslag;vrouwen0,000357060185185185</v>
      </c>
      <c r="E1219" s="119" t="str">
        <f t="shared" si="81"/>
        <v>korte baan;50;vlinderslag;vrouwen;oud0,000357060185185185</v>
      </c>
      <c r="F1219" s="36" t="s">
        <v>530</v>
      </c>
      <c r="G1219" s="57" t="s">
        <v>57</v>
      </c>
      <c r="H1219" s="57">
        <v>50</v>
      </c>
      <c r="I1219" s="36" t="s">
        <v>15</v>
      </c>
      <c r="J1219" s="57" t="s">
        <v>451</v>
      </c>
      <c r="K1219" s="57">
        <v>2007</v>
      </c>
      <c r="L1219" s="114" t="s">
        <v>51</v>
      </c>
      <c r="M1219" s="109">
        <v>3.5706018518518514E-4</v>
      </c>
      <c r="N1219" s="43" t="s">
        <v>26</v>
      </c>
      <c r="O1219" s="113">
        <v>45102</v>
      </c>
      <c r="P1219" s="43" t="s">
        <v>575</v>
      </c>
      <c r="Q1219" s="57" t="s">
        <v>53</v>
      </c>
    </row>
    <row r="1220" spans="1:17" hidden="1" x14ac:dyDescent="0.55000000000000004">
      <c r="A1220" s="117" t="str">
        <f>VLOOKUP(B1220,verwijzingen!$A$5:$B$152,2,FALSE)&amp;L1220</f>
        <v>lbdvr10010 jaar</v>
      </c>
      <c r="B1220" s="119" t="str">
        <f t="shared" si="82"/>
        <v>lange baan;100;vrije slag;vrouwen;record</v>
      </c>
      <c r="C1220" s="119" t="str">
        <f t="shared" si="83"/>
        <v>lange baan;100;vrije slag;vrouwen</v>
      </c>
      <c r="D1220" s="119" t="str">
        <f t="shared" si="80"/>
        <v>lange baan;100;vrije slag;vrouwen0,000987731481481482</v>
      </c>
      <c r="E1220" s="119" t="str">
        <f t="shared" si="81"/>
        <v>lange baan;100;vrije slag;vrouwen;record0,000987731481481482</v>
      </c>
      <c r="F1220" s="36" t="s">
        <v>530</v>
      </c>
      <c r="G1220" s="57" t="s">
        <v>456</v>
      </c>
      <c r="H1220" s="57">
        <v>100</v>
      </c>
      <c r="I1220" s="36" t="s">
        <v>12</v>
      </c>
      <c r="J1220" s="57" t="s">
        <v>451</v>
      </c>
      <c r="K1220" s="57">
        <v>2013</v>
      </c>
      <c r="L1220" s="114" t="s">
        <v>45</v>
      </c>
      <c r="M1220" s="109">
        <v>9.8773148148148158E-4</v>
      </c>
      <c r="N1220" s="43" t="s">
        <v>503</v>
      </c>
      <c r="O1220" s="113">
        <v>45109</v>
      </c>
      <c r="P1220" s="43" t="s">
        <v>576</v>
      </c>
      <c r="Q1220" s="57" t="s">
        <v>38</v>
      </c>
    </row>
    <row r="1221" spans="1:17" hidden="1" x14ac:dyDescent="0.55000000000000004">
      <c r="A1221" s="117" t="str">
        <f>VLOOKUP(B1221,verwijzingen!$A$5:$B$152,2,FALSE)&amp;L1221</f>
        <v>lbdru5010 jaar</v>
      </c>
      <c r="B1221" s="119" t="str">
        <f t="shared" si="82"/>
        <v>lange baan;50;rugslag;vrouwen;record</v>
      </c>
      <c r="C1221" s="119" t="str">
        <f t="shared" si="83"/>
        <v>lange baan;50;rugslag;vrouwen</v>
      </c>
      <c r="D1221" s="119" t="str">
        <f t="shared" si="80"/>
        <v>lange baan;50;rugslag;vrouwen0,000557060185185185</v>
      </c>
      <c r="E1221" s="119" t="str">
        <f t="shared" si="81"/>
        <v>lange baan;50;rugslag;vrouwen;record0,000557060185185185</v>
      </c>
      <c r="F1221" s="36" t="s">
        <v>530</v>
      </c>
      <c r="G1221" s="57" t="s">
        <v>456</v>
      </c>
      <c r="H1221" s="57">
        <v>50</v>
      </c>
      <c r="I1221" s="36" t="s">
        <v>13</v>
      </c>
      <c r="J1221" s="57" t="s">
        <v>451</v>
      </c>
      <c r="K1221" s="57">
        <v>2013</v>
      </c>
      <c r="L1221" s="114" t="s">
        <v>45</v>
      </c>
      <c r="M1221" s="109">
        <v>5.5706018518518518E-4</v>
      </c>
      <c r="N1221" s="43" t="s">
        <v>503</v>
      </c>
      <c r="O1221" s="113">
        <v>45109</v>
      </c>
      <c r="P1221" s="43" t="s">
        <v>576</v>
      </c>
      <c r="Q1221" s="57" t="s">
        <v>38</v>
      </c>
    </row>
    <row r="1222" spans="1:17" hidden="1" x14ac:dyDescent="0.55000000000000004">
      <c r="A1222" s="117" t="str">
        <f>VLOOKUP(B1222,verwijzingen!$A$5:$B$152,2,FALSE)&amp;L1222</f>
        <v>lbdru10010 jaar</v>
      </c>
      <c r="B1222" s="119" t="str">
        <f t="shared" si="82"/>
        <v>lange baan;100;rugslag;vrouwen;record</v>
      </c>
      <c r="C1222" s="119" t="str">
        <f t="shared" si="83"/>
        <v>lange baan;100;rugslag;vrouwen</v>
      </c>
      <c r="D1222" s="119" t="str">
        <f t="shared" si="80"/>
        <v>lange baan;100;rugslag;vrouwen0,00117233796296296</v>
      </c>
      <c r="E1222" s="119" t="str">
        <f t="shared" si="81"/>
        <v>lange baan;100;rugslag;vrouwen;record0,00117233796296296</v>
      </c>
      <c r="F1222" s="36" t="s">
        <v>530</v>
      </c>
      <c r="G1222" s="57" t="s">
        <v>456</v>
      </c>
      <c r="H1222" s="57">
        <v>100</v>
      </c>
      <c r="I1222" s="36" t="s">
        <v>13</v>
      </c>
      <c r="J1222" s="57" t="s">
        <v>451</v>
      </c>
      <c r="K1222" s="57">
        <v>2013</v>
      </c>
      <c r="L1222" s="114" t="s">
        <v>45</v>
      </c>
      <c r="M1222" s="109">
        <v>1.1723379629629629E-3</v>
      </c>
      <c r="N1222" s="43" t="s">
        <v>503</v>
      </c>
      <c r="O1222" s="113">
        <v>45109</v>
      </c>
      <c r="P1222" s="43" t="s">
        <v>576</v>
      </c>
      <c r="Q1222" s="57" t="s">
        <v>38</v>
      </c>
    </row>
    <row r="1223" spans="1:17" hidden="1" x14ac:dyDescent="0.55000000000000004">
      <c r="A1223" s="117" t="e">
        <f>VLOOKUP(B1223,verwijzingen!$A$5:$B$152,2,FALSE)&amp;L1223</f>
        <v>#N/A</v>
      </c>
      <c r="B1223" s="119" t="str">
        <f t="shared" si="82"/>
        <v>lange baan;50;vlinderslag;vrouwen;oud</v>
      </c>
      <c r="C1223" s="119" t="str">
        <f t="shared" si="83"/>
        <v>lange baan;50;vlinderslag;vrouwen</v>
      </c>
      <c r="D1223" s="119" t="str">
        <f t="shared" si="80"/>
        <v>lange baan;50;vlinderslag;vrouwen0,00051412037037037</v>
      </c>
      <c r="E1223" s="119" t="str">
        <f t="shared" si="81"/>
        <v>lange baan;50;vlinderslag;vrouwen;oud0,00051412037037037</v>
      </c>
      <c r="F1223" s="36" t="s">
        <v>530</v>
      </c>
      <c r="G1223" s="57" t="s">
        <v>456</v>
      </c>
      <c r="H1223" s="57">
        <v>50</v>
      </c>
      <c r="I1223" s="36" t="s">
        <v>15</v>
      </c>
      <c r="J1223" s="57" t="s">
        <v>451</v>
      </c>
      <c r="K1223" s="57">
        <v>2013</v>
      </c>
      <c r="L1223" s="114" t="s">
        <v>45</v>
      </c>
      <c r="M1223" s="109">
        <v>5.141203703703704E-4</v>
      </c>
      <c r="N1223" s="43" t="s">
        <v>503</v>
      </c>
      <c r="O1223" s="113">
        <v>45109</v>
      </c>
      <c r="P1223" s="43" t="s">
        <v>576</v>
      </c>
      <c r="Q1223" s="57" t="s">
        <v>53</v>
      </c>
    </row>
    <row r="1224" spans="1:17" hidden="1" x14ac:dyDescent="0.55000000000000004">
      <c r="A1224" s="117" t="str">
        <f>VLOOKUP(B1224,verwijzingen!$A$5:$B$152,2,FALSE)&amp;L1224</f>
        <v>lbdvl5010 jaar</v>
      </c>
      <c r="B1224" s="119" t="str">
        <f t="shared" si="82"/>
        <v>lange baan;50;vlinderslag;vrouwen;record</v>
      </c>
      <c r="C1224" s="119" t="str">
        <f t="shared" si="83"/>
        <v>lange baan;50;vlinderslag;vrouwen</v>
      </c>
      <c r="D1224" s="119" t="str">
        <f t="shared" si="80"/>
        <v>lange baan;50;vlinderslag;vrouwen0,000510300925925926</v>
      </c>
      <c r="E1224" s="119" t="str">
        <f t="shared" si="81"/>
        <v>lange baan;50;vlinderslag;vrouwen;record0,000510300925925926</v>
      </c>
      <c r="F1224" s="36" t="s">
        <v>530</v>
      </c>
      <c r="G1224" s="57" t="s">
        <v>456</v>
      </c>
      <c r="H1224" s="57">
        <v>50</v>
      </c>
      <c r="I1224" s="36" t="s">
        <v>15</v>
      </c>
      <c r="J1224" s="57" t="s">
        <v>451</v>
      </c>
      <c r="K1224" s="57">
        <v>2013</v>
      </c>
      <c r="L1224" s="114" t="s">
        <v>45</v>
      </c>
      <c r="M1224" s="109">
        <v>5.1030092592592587E-4</v>
      </c>
      <c r="N1224" s="43" t="s">
        <v>503</v>
      </c>
      <c r="O1224" s="113">
        <v>45109</v>
      </c>
      <c r="P1224" s="43" t="s">
        <v>576</v>
      </c>
      <c r="Q1224" s="57" t="s">
        <v>38</v>
      </c>
    </row>
    <row r="1225" spans="1:17" hidden="1" x14ac:dyDescent="0.55000000000000004">
      <c r="A1225" s="117" t="str">
        <f>VLOOKUP(B1225,verwijzingen!$A$5:$B$152,2,FALSE)&amp;L1225</f>
        <v>lbdwi20010 jaar</v>
      </c>
      <c r="B1225" s="119" t="str">
        <f t="shared" si="82"/>
        <v>lange baan;200;wisselslag;vrouwen;record</v>
      </c>
      <c r="C1225" s="119" t="str">
        <f t="shared" si="83"/>
        <v>lange baan;200;wisselslag;vrouwen</v>
      </c>
      <c r="D1225" s="119" t="str">
        <f t="shared" si="80"/>
        <v>lange baan;200;wisselslag;vrouwen0,00246238425925926</v>
      </c>
      <c r="E1225" s="119" t="str">
        <f t="shared" si="81"/>
        <v>lange baan;200;wisselslag;vrouwen;record0,00246238425925926</v>
      </c>
      <c r="F1225" s="36" t="s">
        <v>530</v>
      </c>
      <c r="G1225" s="57" t="s">
        <v>456</v>
      </c>
      <c r="H1225" s="57">
        <v>200</v>
      </c>
      <c r="I1225" s="36" t="s">
        <v>17</v>
      </c>
      <c r="J1225" s="57" t="s">
        <v>451</v>
      </c>
      <c r="K1225" s="57">
        <v>2013</v>
      </c>
      <c r="L1225" s="114" t="s">
        <v>45</v>
      </c>
      <c r="M1225" s="109">
        <v>2.4623842592592592E-3</v>
      </c>
      <c r="N1225" s="43" t="s">
        <v>503</v>
      </c>
      <c r="O1225" s="113">
        <v>45109</v>
      </c>
      <c r="P1225" s="43" t="s">
        <v>576</v>
      </c>
      <c r="Q1225" s="57" t="s">
        <v>38</v>
      </c>
    </row>
    <row r="1226" spans="1:17" x14ac:dyDescent="0.55000000000000004">
      <c r="A1226" s="117" t="str">
        <f>VLOOKUP(B1226,verwijzingen!$A$5:$B$152,2,FALSE)&amp;L1226</f>
        <v>kbhvr5011 jaar</v>
      </c>
      <c r="B1226" s="119" t="str">
        <f t="shared" si="82"/>
        <v>korte baan;50;vrije slag;mannen;record</v>
      </c>
      <c r="C1226" s="119" t="str">
        <f t="shared" si="83"/>
        <v>korte baan;50;vrije slag;mannen</v>
      </c>
      <c r="D1226" s="119" t="str">
        <f t="shared" si="80"/>
        <v>korte baan;50;vrije slag;mannen0,00038900462962963</v>
      </c>
      <c r="E1226" s="119" t="str">
        <f t="shared" si="81"/>
        <v>korte baan;50;vrije slag;mannen;record0,00038900462962963</v>
      </c>
      <c r="F1226" s="43" t="s">
        <v>578</v>
      </c>
      <c r="G1226" s="43" t="s">
        <v>57</v>
      </c>
      <c r="H1226" s="57">
        <v>50</v>
      </c>
      <c r="I1226" s="43" t="s">
        <v>12</v>
      </c>
      <c r="J1226" s="43" t="s">
        <v>450</v>
      </c>
      <c r="K1226" s="57">
        <v>2012</v>
      </c>
      <c r="L1226" s="114" t="s">
        <v>46</v>
      </c>
      <c r="M1226" s="109">
        <v>3.8900462962962961E-4</v>
      </c>
      <c r="N1226" s="43" t="s">
        <v>577</v>
      </c>
      <c r="O1226" s="113">
        <v>45186</v>
      </c>
      <c r="P1226" s="43" t="s">
        <v>37</v>
      </c>
      <c r="Q1226" s="43" t="s">
        <v>38</v>
      </c>
    </row>
    <row r="1227" spans="1:17" hidden="1" x14ac:dyDescent="0.55000000000000004">
      <c r="A1227" s="117" t="e">
        <f>VLOOKUP(B1227,verwijzingen!$A$5:$B$152,2,FALSE)&amp;L1227</f>
        <v>#N/A</v>
      </c>
      <c r="B1227" s="119" t="str">
        <f t="shared" si="82"/>
        <v>korte baan;50;rugslag;mannen;oud</v>
      </c>
      <c r="C1227" s="119" t="str">
        <f t="shared" si="83"/>
        <v>korte baan;50;rugslag;mannen</v>
      </c>
      <c r="D1227" s="119" t="str">
        <f t="shared" si="80"/>
        <v>korte baan;50;rugslag;mannen0,000466435185185185</v>
      </c>
      <c r="E1227" s="119" t="str">
        <f t="shared" si="81"/>
        <v>korte baan;50;rugslag;mannen;oud0,000466435185185185</v>
      </c>
      <c r="F1227" s="36" t="s">
        <v>578</v>
      </c>
      <c r="G1227" s="43" t="s">
        <v>57</v>
      </c>
      <c r="H1227" s="57">
        <v>50</v>
      </c>
      <c r="I1227" s="36" t="s">
        <v>13</v>
      </c>
      <c r="J1227" s="57" t="s">
        <v>450</v>
      </c>
      <c r="K1227" s="57">
        <v>2012</v>
      </c>
      <c r="L1227" s="114" t="s">
        <v>46</v>
      </c>
      <c r="M1227" s="109">
        <v>4.6643518518518518E-4</v>
      </c>
      <c r="N1227" s="43" t="s">
        <v>577</v>
      </c>
      <c r="O1227" s="113">
        <v>45186</v>
      </c>
      <c r="P1227" s="43" t="s">
        <v>37</v>
      </c>
      <c r="Q1227" s="43" t="s">
        <v>53</v>
      </c>
    </row>
    <row r="1228" spans="1:17" hidden="1" x14ac:dyDescent="0.55000000000000004">
      <c r="A1228" s="117" t="e">
        <f>VLOOKUP(B1228,verwijzingen!$A$5:$B$152,2,FALSE)&amp;L1228</f>
        <v>#N/A</v>
      </c>
      <c r="B1228" s="119" t="str">
        <f t="shared" si="82"/>
        <v>korte baan;50;schoolslag;mannen;oud</v>
      </c>
      <c r="C1228" s="119" t="str">
        <f t="shared" si="83"/>
        <v>korte baan;50;schoolslag;mannen</v>
      </c>
      <c r="D1228" s="119" t="str">
        <f t="shared" si="80"/>
        <v>korte baan;50;schoolslag;mannen0,00053912037037037</v>
      </c>
      <c r="E1228" s="119" t="str">
        <f t="shared" si="81"/>
        <v>korte baan;50;schoolslag;mannen;oud0,00053912037037037</v>
      </c>
      <c r="F1228" s="36" t="s">
        <v>578</v>
      </c>
      <c r="G1228" s="43" t="s">
        <v>57</v>
      </c>
      <c r="H1228" s="57">
        <v>50</v>
      </c>
      <c r="I1228" s="36" t="s">
        <v>14</v>
      </c>
      <c r="J1228" s="57" t="s">
        <v>450</v>
      </c>
      <c r="K1228" s="57">
        <v>2012</v>
      </c>
      <c r="L1228" s="114" t="s">
        <v>46</v>
      </c>
      <c r="M1228" s="109">
        <v>5.3912037037037036E-4</v>
      </c>
      <c r="N1228" s="43" t="s">
        <v>577</v>
      </c>
      <c r="O1228" s="113">
        <v>45186</v>
      </c>
      <c r="P1228" s="43" t="s">
        <v>37</v>
      </c>
      <c r="Q1228" s="43" t="s">
        <v>53</v>
      </c>
    </row>
    <row r="1229" spans="1:17" x14ac:dyDescent="0.55000000000000004">
      <c r="A1229" s="117" t="str">
        <f>VLOOKUP(B1229,verwijzingen!$A$5:$B$152,2,FALSE)&amp;L1229</f>
        <v>kbhsc50&gt;= 18 jaar</v>
      </c>
      <c r="B1229" s="119" t="str">
        <f t="shared" si="82"/>
        <v>korte baan;50;schoolslag;mannen;record</v>
      </c>
      <c r="C1229" s="119" t="str">
        <f t="shared" si="83"/>
        <v>korte baan;50;schoolslag;mannen</v>
      </c>
      <c r="D1229" s="119" t="str">
        <f t="shared" si="80"/>
        <v>korte baan;50;schoolslag;mannen0,000366666666666667</v>
      </c>
      <c r="E1229" s="119" t="str">
        <f t="shared" si="81"/>
        <v>korte baan;50;schoolslag;mannen;record0,000366666666666667</v>
      </c>
      <c r="F1229" s="43" t="s">
        <v>578</v>
      </c>
      <c r="G1229" s="43" t="s">
        <v>57</v>
      </c>
      <c r="H1229" s="57">
        <v>50</v>
      </c>
      <c r="I1229" s="43" t="s">
        <v>14</v>
      </c>
      <c r="J1229" s="43" t="s">
        <v>450</v>
      </c>
      <c r="K1229" s="57">
        <v>2004</v>
      </c>
      <c r="L1229" s="114" t="s">
        <v>251</v>
      </c>
      <c r="M1229" s="109">
        <v>3.6666666666666667E-4</v>
      </c>
      <c r="N1229" s="43" t="s">
        <v>557</v>
      </c>
      <c r="O1229" s="113">
        <v>45186</v>
      </c>
      <c r="P1229" s="43" t="s">
        <v>37</v>
      </c>
      <c r="Q1229" s="43" t="s">
        <v>38</v>
      </c>
    </row>
    <row r="1230" spans="1:17" x14ac:dyDescent="0.55000000000000004">
      <c r="A1230" s="117" t="str">
        <f>VLOOKUP(B1230,verwijzingen!$A$5:$B$152,2,FALSE)&amp;L1230</f>
        <v>kbhsc100&gt;= 18 jaar</v>
      </c>
      <c r="B1230" s="119" t="str">
        <f t="shared" si="82"/>
        <v>korte baan;100;schoolslag;mannen;record</v>
      </c>
      <c r="C1230" s="119" t="str">
        <f t="shared" si="83"/>
        <v>korte baan;100;schoolslag;mannen</v>
      </c>
      <c r="D1230" s="119" t="str">
        <f t="shared" si="80"/>
        <v>korte baan;100;schoolslag;mannen0,000778356481481481</v>
      </c>
      <c r="E1230" s="119" t="str">
        <f t="shared" si="81"/>
        <v>korte baan;100;schoolslag;mannen;record0,000778356481481481</v>
      </c>
      <c r="F1230" s="43" t="s">
        <v>578</v>
      </c>
      <c r="G1230" s="43" t="s">
        <v>57</v>
      </c>
      <c r="H1230" s="57">
        <v>100</v>
      </c>
      <c r="I1230" s="43" t="s">
        <v>14</v>
      </c>
      <c r="J1230" s="43" t="s">
        <v>450</v>
      </c>
      <c r="K1230" s="57">
        <v>2004</v>
      </c>
      <c r="L1230" s="114" t="s">
        <v>251</v>
      </c>
      <c r="M1230" s="109">
        <v>7.7835648148148143E-4</v>
      </c>
      <c r="N1230" s="43" t="s">
        <v>557</v>
      </c>
      <c r="O1230" s="113">
        <v>45186</v>
      </c>
      <c r="P1230" s="43" t="s">
        <v>37</v>
      </c>
      <c r="Q1230" s="43" t="s">
        <v>38</v>
      </c>
    </row>
    <row r="1231" spans="1:17" hidden="1" x14ac:dyDescent="0.55000000000000004">
      <c r="A1231" s="117" t="e">
        <f>VLOOKUP(B1231,verwijzingen!$A$5:$B$152,2,FALSE)&amp;L1231</f>
        <v>#N/A</v>
      </c>
      <c r="B1231" s="119" t="str">
        <f t="shared" si="82"/>
        <v>korte baan;200;vrije slag;mannen;oud</v>
      </c>
      <c r="C1231" s="119" t="str">
        <f t="shared" si="83"/>
        <v>korte baan;200;vrije slag;mannen</v>
      </c>
      <c r="D1231" s="119" t="str">
        <f t="shared" si="80"/>
        <v>korte baan;200;vrije slag;mannen0,00202708333333333</v>
      </c>
      <c r="E1231" s="119" t="str">
        <f t="shared" si="81"/>
        <v>korte baan;200;vrije slag;mannen;oud0,00202708333333333</v>
      </c>
      <c r="F1231" s="36" t="s">
        <v>578</v>
      </c>
      <c r="G1231" s="43" t="s">
        <v>57</v>
      </c>
      <c r="H1231" s="57">
        <v>200</v>
      </c>
      <c r="I1231" s="36" t="s">
        <v>12</v>
      </c>
      <c r="J1231" s="57" t="s">
        <v>450</v>
      </c>
      <c r="K1231" s="57">
        <v>2012</v>
      </c>
      <c r="L1231" s="114" t="s">
        <v>46</v>
      </c>
      <c r="M1231" s="109">
        <v>2.0270833333333334E-3</v>
      </c>
      <c r="N1231" s="43" t="s">
        <v>577</v>
      </c>
      <c r="O1231" s="113">
        <v>45207</v>
      </c>
      <c r="P1231" s="43" t="s">
        <v>449</v>
      </c>
      <c r="Q1231" s="43" t="s">
        <v>53</v>
      </c>
    </row>
    <row r="1232" spans="1:17" hidden="1" x14ac:dyDescent="0.55000000000000004">
      <c r="A1232" s="117" t="e">
        <f>VLOOKUP(B1232,verwijzingen!$A$5:$B$152,2,FALSE)&amp;L1232</f>
        <v>#N/A</v>
      </c>
      <c r="B1232" s="119" t="str">
        <f t="shared" si="82"/>
        <v>korte baan;100;rugslag;mannen;oud</v>
      </c>
      <c r="C1232" s="119" t="str">
        <f t="shared" si="83"/>
        <v>korte baan;100;rugslag;mannen</v>
      </c>
      <c r="D1232" s="119" t="str">
        <f t="shared" si="80"/>
        <v>korte baan;100;rugslag;mannen0,00102905092592593</v>
      </c>
      <c r="E1232" s="119" t="str">
        <f t="shared" si="81"/>
        <v>korte baan;100;rugslag;mannen;oud0,00102905092592593</v>
      </c>
      <c r="F1232" s="36" t="s">
        <v>578</v>
      </c>
      <c r="G1232" s="43" t="s">
        <v>57</v>
      </c>
      <c r="H1232" s="57">
        <v>100</v>
      </c>
      <c r="I1232" s="36" t="s">
        <v>13</v>
      </c>
      <c r="J1232" s="57" t="s">
        <v>450</v>
      </c>
      <c r="K1232" s="57">
        <v>2012</v>
      </c>
      <c r="L1232" s="114" t="s">
        <v>46</v>
      </c>
      <c r="M1232" s="109">
        <v>1.0290509259259259E-3</v>
      </c>
      <c r="N1232" s="43" t="s">
        <v>577</v>
      </c>
      <c r="O1232" s="113">
        <v>45207</v>
      </c>
      <c r="P1232" s="43" t="s">
        <v>449</v>
      </c>
      <c r="Q1232" s="43" t="s">
        <v>53</v>
      </c>
    </row>
    <row r="1233" spans="1:17" x14ac:dyDescent="0.55000000000000004">
      <c r="A1233" s="117" t="str">
        <f>VLOOKUP(B1233,verwijzingen!$A$5:$B$152,2,FALSE)&amp;L1233</f>
        <v>kbhsc10011 jaar</v>
      </c>
      <c r="B1233" s="119" t="str">
        <f t="shared" si="82"/>
        <v>korte baan;100;schoolslag;mannen;record</v>
      </c>
      <c r="C1233" s="119" t="str">
        <f t="shared" si="83"/>
        <v>korte baan;100;schoolslag;mannen</v>
      </c>
      <c r="D1233" s="119" t="str">
        <f t="shared" si="80"/>
        <v>korte baan;100;schoolslag;mannen0,001153125</v>
      </c>
      <c r="E1233" s="119" t="str">
        <f t="shared" si="81"/>
        <v>korte baan;100;schoolslag;mannen;record0,001153125</v>
      </c>
      <c r="F1233" s="43" t="s">
        <v>578</v>
      </c>
      <c r="G1233" s="43" t="s">
        <v>57</v>
      </c>
      <c r="H1233" s="57">
        <v>100</v>
      </c>
      <c r="I1233" s="43" t="s">
        <v>14</v>
      </c>
      <c r="J1233" s="43" t="s">
        <v>450</v>
      </c>
      <c r="K1233" s="57">
        <v>2012</v>
      </c>
      <c r="L1233" s="114" t="s">
        <v>46</v>
      </c>
      <c r="M1233" s="109">
        <v>1.1531250000000001E-3</v>
      </c>
      <c r="N1233" s="43" t="s">
        <v>577</v>
      </c>
      <c r="O1233" s="113">
        <v>45207</v>
      </c>
      <c r="P1233" s="43" t="s">
        <v>449</v>
      </c>
      <c r="Q1233" s="43" t="s">
        <v>38</v>
      </c>
    </row>
    <row r="1234" spans="1:17" hidden="1" x14ac:dyDescent="0.55000000000000004">
      <c r="A1234" s="117" t="e">
        <f>VLOOKUP(B1234,verwijzingen!$A$5:$B$152,2,FALSE)&amp;L1234</f>
        <v>#N/A</v>
      </c>
      <c r="B1234" s="119" t="str">
        <f t="shared" si="82"/>
        <v>korte baan;50;vrije slag;mannen;oud</v>
      </c>
      <c r="C1234" s="119" t="str">
        <f t="shared" si="83"/>
        <v>korte baan;50;vrije slag;mannen</v>
      </c>
      <c r="D1234" s="119" t="str">
        <f t="shared" si="80"/>
        <v>korte baan;50;vrije slag;mannen0,000616666666666667</v>
      </c>
      <c r="E1234" s="119" t="str">
        <f t="shared" si="81"/>
        <v>korte baan;50;vrije slag;mannen;oud0,000616666666666667</v>
      </c>
      <c r="F1234" s="36" t="s">
        <v>578</v>
      </c>
      <c r="G1234" s="43" t="s">
        <v>57</v>
      </c>
      <c r="H1234" s="57">
        <v>50</v>
      </c>
      <c r="I1234" s="36" t="s">
        <v>12</v>
      </c>
      <c r="J1234" s="57" t="s">
        <v>450</v>
      </c>
      <c r="K1234" s="57">
        <v>2014</v>
      </c>
      <c r="L1234" s="114" t="s">
        <v>44</v>
      </c>
      <c r="M1234" s="109">
        <v>6.1666666666666673E-4</v>
      </c>
      <c r="N1234" s="43" t="s">
        <v>537</v>
      </c>
      <c r="O1234" s="113">
        <v>45207</v>
      </c>
      <c r="P1234" s="43" t="s">
        <v>449</v>
      </c>
      <c r="Q1234" s="43" t="s">
        <v>53</v>
      </c>
    </row>
    <row r="1235" spans="1:17" x14ac:dyDescent="0.55000000000000004">
      <c r="A1235" s="117" t="str">
        <f>VLOOKUP(B1235,verwijzingen!$A$5:$B$152,2,FALSE)&amp;L1235</f>
        <v>kbdru2510 jaar</v>
      </c>
      <c r="B1235" s="119" t="str">
        <f t="shared" si="82"/>
        <v>korte baan;25;rugslag;vrouwen;record</v>
      </c>
      <c r="C1235" s="119" t="str">
        <f t="shared" si="83"/>
        <v>korte baan;25;rugslag;vrouwen</v>
      </c>
      <c r="D1235" s="119" t="str">
        <f t="shared" si="80"/>
        <v>korte baan;25;rugslag;vrouwen0,000299305555555556</v>
      </c>
      <c r="E1235" s="119" t="str">
        <f t="shared" si="81"/>
        <v>korte baan;25;rugslag;vrouwen;record0,000299305555555556</v>
      </c>
      <c r="F1235" s="43" t="s">
        <v>578</v>
      </c>
      <c r="G1235" s="43" t="s">
        <v>57</v>
      </c>
      <c r="H1235" s="57">
        <v>25</v>
      </c>
      <c r="I1235" s="43" t="s">
        <v>13</v>
      </c>
      <c r="J1235" s="43" t="s">
        <v>451</v>
      </c>
      <c r="K1235" s="57">
        <v>2013</v>
      </c>
      <c r="L1235" s="114" t="s">
        <v>45</v>
      </c>
      <c r="M1235" s="109">
        <v>2.9930555555555553E-4</v>
      </c>
      <c r="N1235" s="43" t="s">
        <v>579</v>
      </c>
      <c r="O1235" s="113">
        <v>45207</v>
      </c>
      <c r="P1235" s="43" t="s">
        <v>449</v>
      </c>
      <c r="Q1235" s="43" t="s">
        <v>38</v>
      </c>
    </row>
    <row r="1236" spans="1:17" hidden="1" x14ac:dyDescent="0.55000000000000004">
      <c r="A1236" s="117" t="e">
        <f>VLOOKUP(B1236,verwijzingen!$A$5:$B$152,2,FALSE)&amp;L1236</f>
        <v>#N/A</v>
      </c>
      <c r="B1236" s="119" t="str">
        <f t="shared" si="82"/>
        <v>korte baan;200;vrije slag;vrouwen;oud</v>
      </c>
      <c r="C1236" s="119" t="str">
        <f t="shared" si="83"/>
        <v>korte baan;200;vrije slag;vrouwen</v>
      </c>
      <c r="D1236" s="119" t="str">
        <f t="shared" si="80"/>
        <v>korte baan;200;vrije slag;vrouwen0,00221747685185185</v>
      </c>
      <c r="E1236" s="119" t="str">
        <f t="shared" si="81"/>
        <v>korte baan;200;vrije slag;vrouwen;oud0,00221747685185185</v>
      </c>
      <c r="F1236" s="36" t="s">
        <v>578</v>
      </c>
      <c r="G1236" s="43" t="s">
        <v>57</v>
      </c>
      <c r="H1236" s="57">
        <v>200</v>
      </c>
      <c r="I1236" s="36" t="s">
        <v>12</v>
      </c>
      <c r="J1236" s="57" t="s">
        <v>451</v>
      </c>
      <c r="K1236" s="57">
        <v>2013</v>
      </c>
      <c r="L1236" s="114" t="s">
        <v>45</v>
      </c>
      <c r="M1236" s="109">
        <v>2.217476851851852E-3</v>
      </c>
      <c r="N1236" s="43" t="s">
        <v>503</v>
      </c>
      <c r="O1236" s="113">
        <v>45207</v>
      </c>
      <c r="P1236" s="43" t="s">
        <v>449</v>
      </c>
      <c r="Q1236" s="43" t="s">
        <v>53</v>
      </c>
    </row>
    <row r="1237" spans="1:17" hidden="1" x14ac:dyDescent="0.55000000000000004">
      <c r="A1237" s="117" t="e">
        <f>VLOOKUP(B1237,verwijzingen!$A$5:$B$152,2,FALSE)&amp;L1237</f>
        <v>#N/A</v>
      </c>
      <c r="B1237" s="119" t="str">
        <f t="shared" si="82"/>
        <v>korte baan;100;rugslag;vrouwen;oud</v>
      </c>
      <c r="C1237" s="119" t="str">
        <f t="shared" si="83"/>
        <v>korte baan;100;rugslag;vrouwen</v>
      </c>
      <c r="D1237" s="119" t="str">
        <f t="shared" si="80"/>
        <v>korte baan;100;rugslag;vrouwen0,00113310185185185</v>
      </c>
      <c r="E1237" s="119" t="str">
        <f t="shared" si="81"/>
        <v>korte baan;100;rugslag;vrouwen;oud0,00113310185185185</v>
      </c>
      <c r="F1237" s="36" t="s">
        <v>578</v>
      </c>
      <c r="G1237" s="43" t="s">
        <v>57</v>
      </c>
      <c r="H1237" s="57">
        <v>100</v>
      </c>
      <c r="I1237" s="36" t="s">
        <v>13</v>
      </c>
      <c r="J1237" s="57" t="s">
        <v>451</v>
      </c>
      <c r="K1237" s="57">
        <v>2013</v>
      </c>
      <c r="L1237" s="114" t="s">
        <v>45</v>
      </c>
      <c r="M1237" s="109">
        <v>1.1331018518518519E-3</v>
      </c>
      <c r="N1237" s="43" t="s">
        <v>503</v>
      </c>
      <c r="O1237" s="113">
        <v>45207</v>
      </c>
      <c r="P1237" s="43" t="s">
        <v>449</v>
      </c>
      <c r="Q1237" s="43" t="s">
        <v>53</v>
      </c>
    </row>
    <row r="1238" spans="1:17" x14ac:dyDescent="0.55000000000000004">
      <c r="A1238" s="117" t="str">
        <f>VLOOKUP(B1238,verwijzingen!$A$5:$B$152,2,FALSE)&amp;L1238</f>
        <v>kbhsc200&gt;= 18 jaar</v>
      </c>
      <c r="B1238" s="119" t="str">
        <f t="shared" si="82"/>
        <v>korte baan;200;schoolslag;mannen;record</v>
      </c>
      <c r="C1238" s="119" t="str">
        <f t="shared" si="83"/>
        <v>korte baan;200;schoolslag;mannen</v>
      </c>
      <c r="D1238" s="119" t="str">
        <f t="shared" ref="D1238:D1301" si="84">CONCATENATE(C1238,M1238)</f>
        <v>korte baan;200;schoolslag;mannen0,00174212962962963</v>
      </c>
      <c r="E1238" s="119" t="str">
        <f t="shared" ref="E1238:E1301" si="85">+B1238&amp;M1238</f>
        <v>korte baan;200;schoolslag;mannen;record0,00174212962962963</v>
      </c>
      <c r="F1238" s="43" t="s">
        <v>578</v>
      </c>
      <c r="G1238" s="43" t="s">
        <v>57</v>
      </c>
      <c r="H1238" s="57">
        <v>200</v>
      </c>
      <c r="I1238" s="43" t="s">
        <v>14</v>
      </c>
      <c r="J1238" s="43" t="s">
        <v>450</v>
      </c>
      <c r="K1238" s="57">
        <v>2004</v>
      </c>
      <c r="L1238" s="114" t="s">
        <v>251</v>
      </c>
      <c r="M1238" s="109">
        <v>1.7421296296296297E-3</v>
      </c>
      <c r="N1238" s="43" t="s">
        <v>557</v>
      </c>
      <c r="O1238" s="113">
        <v>45207</v>
      </c>
      <c r="P1238" s="43" t="s">
        <v>528</v>
      </c>
      <c r="Q1238" s="43" t="s">
        <v>38</v>
      </c>
    </row>
    <row r="1239" spans="1:17" x14ac:dyDescent="0.55000000000000004">
      <c r="A1239" s="117" t="str">
        <f>VLOOKUP(B1239,verwijzingen!$A$5:$B$152,2,FALSE)&amp;L1239</f>
        <v>kbhvr10011 jaar</v>
      </c>
      <c r="B1239" s="119" t="str">
        <f t="shared" si="82"/>
        <v>korte baan;100;vrije slag;mannen;record</v>
      </c>
      <c r="C1239" s="119" t="str">
        <f t="shared" si="83"/>
        <v>korte baan;100;vrije slag;mannen</v>
      </c>
      <c r="D1239" s="119" t="str">
        <f t="shared" si="84"/>
        <v>korte baan;100;vrije slag;mannen0,000850694444444445</v>
      </c>
      <c r="E1239" s="119" t="str">
        <f t="shared" si="85"/>
        <v>korte baan;100;vrije slag;mannen;record0,000850694444444445</v>
      </c>
      <c r="F1239" s="43" t="s">
        <v>578</v>
      </c>
      <c r="G1239" s="43" t="s">
        <v>57</v>
      </c>
      <c r="H1239" s="57">
        <v>100</v>
      </c>
      <c r="I1239" s="43" t="s">
        <v>12</v>
      </c>
      <c r="J1239" s="43" t="s">
        <v>450</v>
      </c>
      <c r="K1239" s="57">
        <v>2012</v>
      </c>
      <c r="L1239" s="114" t="s">
        <v>46</v>
      </c>
      <c r="M1239" s="109">
        <v>8.5069444444444461E-4</v>
      </c>
      <c r="N1239" s="43" t="s">
        <v>577</v>
      </c>
      <c r="O1239" s="113">
        <v>45221</v>
      </c>
      <c r="P1239" s="43" t="s">
        <v>554</v>
      </c>
      <c r="Q1239" s="43" t="s">
        <v>38</v>
      </c>
    </row>
    <row r="1240" spans="1:17" x14ac:dyDescent="0.55000000000000004">
      <c r="A1240" s="117" t="str">
        <f>VLOOKUP(B1240,verwijzingen!$A$5:$B$152,2,FALSE)&amp;L1240</f>
        <v>kbhru5011 jaar</v>
      </c>
      <c r="B1240" s="119" t="str">
        <f t="shared" si="82"/>
        <v>korte baan;50;rugslag;mannen;record</v>
      </c>
      <c r="C1240" s="119" t="str">
        <f t="shared" si="83"/>
        <v>korte baan;50;rugslag;mannen</v>
      </c>
      <c r="D1240" s="119" t="str">
        <f t="shared" si="84"/>
        <v>korte baan;50;rugslag;mannen0,000457986111111111</v>
      </c>
      <c r="E1240" s="119" t="str">
        <f t="shared" si="85"/>
        <v>korte baan;50;rugslag;mannen;record0,000457986111111111</v>
      </c>
      <c r="F1240" s="43" t="s">
        <v>578</v>
      </c>
      <c r="G1240" s="43" t="s">
        <v>57</v>
      </c>
      <c r="H1240" s="57">
        <v>50</v>
      </c>
      <c r="I1240" s="43" t="s">
        <v>13</v>
      </c>
      <c r="J1240" s="43" t="s">
        <v>450</v>
      </c>
      <c r="K1240" s="57">
        <v>2012</v>
      </c>
      <c r="L1240" s="114" t="s">
        <v>46</v>
      </c>
      <c r="M1240" s="109">
        <v>4.579861111111111E-4</v>
      </c>
      <c r="N1240" s="43" t="s">
        <v>577</v>
      </c>
      <c r="O1240" s="113">
        <v>45221</v>
      </c>
      <c r="P1240" s="43" t="s">
        <v>554</v>
      </c>
      <c r="Q1240" s="43" t="s">
        <v>38</v>
      </c>
    </row>
    <row r="1241" spans="1:17" hidden="1" x14ac:dyDescent="0.55000000000000004">
      <c r="A1241" s="117" t="e">
        <f>VLOOKUP(B1241,verwijzingen!$A$5:$B$152,2,FALSE)&amp;L1241</f>
        <v>#N/A</v>
      </c>
      <c r="B1241" s="119" t="str">
        <f t="shared" si="82"/>
        <v>korte baan;100;rugslag;mannen;oud</v>
      </c>
      <c r="C1241" s="119" t="str">
        <f t="shared" si="83"/>
        <v>korte baan;100;rugslag;mannen</v>
      </c>
      <c r="D1241" s="119" t="str">
        <f t="shared" si="84"/>
        <v>korte baan;100;rugslag;mannen0,00101053240740741</v>
      </c>
      <c r="E1241" s="119" t="str">
        <f t="shared" si="85"/>
        <v>korte baan;100;rugslag;mannen;oud0,00101053240740741</v>
      </c>
      <c r="F1241" s="36" t="s">
        <v>578</v>
      </c>
      <c r="G1241" s="43" t="s">
        <v>57</v>
      </c>
      <c r="H1241" s="57">
        <v>100</v>
      </c>
      <c r="I1241" s="36" t="s">
        <v>13</v>
      </c>
      <c r="J1241" s="57" t="s">
        <v>450</v>
      </c>
      <c r="K1241" s="57">
        <v>2012</v>
      </c>
      <c r="L1241" s="114" t="s">
        <v>46</v>
      </c>
      <c r="M1241" s="109">
        <v>1.0105324074074075E-3</v>
      </c>
      <c r="N1241" s="43" t="s">
        <v>577</v>
      </c>
      <c r="O1241" s="113">
        <v>45221</v>
      </c>
      <c r="P1241" s="43" t="s">
        <v>554</v>
      </c>
      <c r="Q1241" s="43" t="s">
        <v>53</v>
      </c>
    </row>
    <row r="1242" spans="1:17" x14ac:dyDescent="0.55000000000000004">
      <c r="A1242" s="117" t="str">
        <f>VLOOKUP(B1242,verwijzingen!$A$5:$B$152,2,FALSE)&amp;L1242</f>
        <v>kbhsc5011 jaar</v>
      </c>
      <c r="B1242" s="119" t="str">
        <f t="shared" si="82"/>
        <v>korte baan;50;schoolslag;mannen;record</v>
      </c>
      <c r="C1242" s="119" t="str">
        <f t="shared" si="83"/>
        <v>korte baan;50;schoolslag;mannen</v>
      </c>
      <c r="D1242" s="119" t="str">
        <f t="shared" si="84"/>
        <v>korte baan;50;schoolslag;mannen0,000523726851851852</v>
      </c>
      <c r="E1242" s="119" t="str">
        <f t="shared" si="85"/>
        <v>korte baan;50;schoolslag;mannen;record0,000523726851851852</v>
      </c>
      <c r="F1242" s="43" t="s">
        <v>578</v>
      </c>
      <c r="G1242" s="43" t="s">
        <v>57</v>
      </c>
      <c r="H1242" s="57">
        <v>50</v>
      </c>
      <c r="I1242" s="43" t="s">
        <v>14</v>
      </c>
      <c r="J1242" s="43" t="s">
        <v>450</v>
      </c>
      <c r="K1242" s="57">
        <v>2012</v>
      </c>
      <c r="L1242" s="114" t="s">
        <v>46</v>
      </c>
      <c r="M1242" s="109">
        <v>5.2372685185185183E-4</v>
      </c>
      <c r="N1242" s="43" t="s">
        <v>577</v>
      </c>
      <c r="O1242" s="113">
        <v>45221</v>
      </c>
      <c r="P1242" s="43" t="s">
        <v>554</v>
      </c>
      <c r="Q1242" s="43" t="s">
        <v>38</v>
      </c>
    </row>
    <row r="1243" spans="1:17" hidden="1" x14ac:dyDescent="0.55000000000000004">
      <c r="A1243" s="117" t="e">
        <f>VLOOKUP(B1243,verwijzingen!$A$5:$B$152,2,FALSE)&amp;L1243</f>
        <v>#N/A</v>
      </c>
      <c r="B1243" s="119" t="str">
        <f t="shared" si="82"/>
        <v>korte baan;50;vlinderslag;mannen;oud</v>
      </c>
      <c r="C1243" s="119" t="str">
        <f t="shared" si="83"/>
        <v>korte baan;50;vlinderslag;mannen</v>
      </c>
      <c r="D1243" s="119" t="str">
        <f t="shared" si="84"/>
        <v>korte baan;50;vlinderslag;mannen0,000461111111111111</v>
      </c>
      <c r="E1243" s="119" t="str">
        <f t="shared" si="85"/>
        <v>korte baan;50;vlinderslag;mannen;oud0,000461111111111111</v>
      </c>
      <c r="F1243" s="36" t="s">
        <v>578</v>
      </c>
      <c r="G1243" s="43" t="s">
        <v>57</v>
      </c>
      <c r="H1243" s="57">
        <v>50</v>
      </c>
      <c r="I1243" s="36" t="s">
        <v>15</v>
      </c>
      <c r="J1243" s="57" t="s">
        <v>450</v>
      </c>
      <c r="K1243" s="57">
        <v>2012</v>
      </c>
      <c r="L1243" s="114" t="s">
        <v>46</v>
      </c>
      <c r="M1243" s="109">
        <v>4.6111111111111114E-4</v>
      </c>
      <c r="N1243" s="43" t="s">
        <v>577</v>
      </c>
      <c r="O1243" s="113">
        <v>45221</v>
      </c>
      <c r="P1243" s="43" t="s">
        <v>554</v>
      </c>
      <c r="Q1243" s="43" t="s">
        <v>53</v>
      </c>
    </row>
    <row r="1244" spans="1:17" x14ac:dyDescent="0.55000000000000004">
      <c r="A1244" s="117" t="str">
        <f>VLOOKUP(B1244,verwijzingen!$A$5:$B$152,2,FALSE)&amp;L1244</f>
        <v>kbhvr400&gt;= 18 jaar</v>
      </c>
      <c r="B1244" s="119" t="str">
        <f t="shared" si="82"/>
        <v>korte baan;400;vrije slag;mannen;record</v>
      </c>
      <c r="C1244" s="119" t="str">
        <f t="shared" si="83"/>
        <v>korte baan;400;vrije slag;mannen</v>
      </c>
      <c r="D1244" s="119" t="str">
        <f t="shared" si="84"/>
        <v>korte baan;400;vrije slag;mannen0,00324560185185185</v>
      </c>
      <c r="E1244" s="119" t="str">
        <f t="shared" si="85"/>
        <v>korte baan;400;vrije slag;mannen;record0,00324560185185185</v>
      </c>
      <c r="F1244" s="43" t="s">
        <v>578</v>
      </c>
      <c r="G1244" s="43" t="s">
        <v>57</v>
      </c>
      <c r="H1244" s="57">
        <v>400</v>
      </c>
      <c r="I1244" s="43" t="s">
        <v>12</v>
      </c>
      <c r="J1244" s="43" t="s">
        <v>450</v>
      </c>
      <c r="K1244" s="57">
        <v>2004</v>
      </c>
      <c r="L1244" s="114" t="s">
        <v>251</v>
      </c>
      <c r="M1244" s="109">
        <v>3.2456018518518519E-3</v>
      </c>
      <c r="N1244" s="43" t="s">
        <v>557</v>
      </c>
      <c r="O1244" s="113">
        <v>45221</v>
      </c>
      <c r="P1244" s="43" t="s">
        <v>554</v>
      </c>
      <c r="Q1244" s="43" t="s">
        <v>38</v>
      </c>
    </row>
    <row r="1245" spans="1:17" x14ac:dyDescent="0.55000000000000004">
      <c r="A1245" s="117" t="str">
        <f>VLOOKUP(B1245,verwijzingen!$A$5:$B$152,2,FALSE)&amp;L1245</f>
        <v>kbdru10010 jaar</v>
      </c>
      <c r="B1245" s="119" t="str">
        <f t="shared" si="82"/>
        <v>korte baan;100;rugslag;vrouwen;record</v>
      </c>
      <c r="C1245" s="119" t="str">
        <f t="shared" si="83"/>
        <v>korte baan;100;rugslag;vrouwen</v>
      </c>
      <c r="D1245" s="119" t="str">
        <f t="shared" si="84"/>
        <v>korte baan;100;rugslag;vrouwen0,00113217592592593</v>
      </c>
      <c r="E1245" s="119" t="str">
        <f t="shared" si="85"/>
        <v>korte baan;100;rugslag;vrouwen;record0,00113217592592593</v>
      </c>
      <c r="F1245" s="43" t="s">
        <v>578</v>
      </c>
      <c r="G1245" s="43" t="s">
        <v>57</v>
      </c>
      <c r="H1245" s="57">
        <v>100</v>
      </c>
      <c r="I1245" s="43" t="s">
        <v>13</v>
      </c>
      <c r="J1245" s="43" t="s">
        <v>451</v>
      </c>
      <c r="K1245" s="57">
        <v>2013</v>
      </c>
      <c r="L1245" s="114" t="s">
        <v>45</v>
      </c>
      <c r="M1245" s="109">
        <v>1.1321759259259258E-3</v>
      </c>
      <c r="N1245" s="43" t="s">
        <v>503</v>
      </c>
      <c r="O1245" s="113">
        <v>45221</v>
      </c>
      <c r="P1245" s="43" t="s">
        <v>554</v>
      </c>
      <c r="Q1245" s="43" t="s">
        <v>38</v>
      </c>
    </row>
    <row r="1246" spans="1:17" x14ac:dyDescent="0.55000000000000004">
      <c r="A1246" s="117" t="str">
        <f>VLOOKUP(B1246,verwijzingen!$A$5:$B$152,2,FALSE)&amp;L1246</f>
        <v>kbdru10016 jaar</v>
      </c>
      <c r="B1246" s="119" t="str">
        <f t="shared" si="82"/>
        <v>korte baan;100;rugslag;vrouwen;record</v>
      </c>
      <c r="C1246" s="119" t="str">
        <f t="shared" si="83"/>
        <v>korte baan;100;rugslag;vrouwen</v>
      </c>
      <c r="D1246" s="119" t="str">
        <f t="shared" si="84"/>
        <v>korte baan;100;rugslag;vrouwen0,000803703703703704</v>
      </c>
      <c r="E1246" s="119" t="str">
        <f t="shared" si="85"/>
        <v>korte baan;100;rugslag;vrouwen;record0,000803703703703704</v>
      </c>
      <c r="F1246" s="43" t="s">
        <v>578</v>
      </c>
      <c r="G1246" s="43" t="s">
        <v>57</v>
      </c>
      <c r="H1246" s="57">
        <v>100</v>
      </c>
      <c r="I1246" s="43" t="s">
        <v>13</v>
      </c>
      <c r="J1246" s="43" t="s">
        <v>451</v>
      </c>
      <c r="K1246" s="57">
        <v>2007</v>
      </c>
      <c r="L1246" s="114" t="s">
        <v>51</v>
      </c>
      <c r="M1246" s="109">
        <v>8.0370370370370372E-4</v>
      </c>
      <c r="N1246" s="43" t="s">
        <v>26</v>
      </c>
      <c r="O1246" s="113">
        <v>45221</v>
      </c>
      <c r="P1246" s="43" t="s">
        <v>554</v>
      </c>
      <c r="Q1246" s="43" t="s">
        <v>38</v>
      </c>
    </row>
    <row r="1247" spans="1:17" hidden="1" x14ac:dyDescent="0.55000000000000004">
      <c r="A1247" s="117" t="e">
        <f>VLOOKUP(B1247,verwijzingen!$A$5:$B$152,2,FALSE)&amp;L1247</f>
        <v>#N/A</v>
      </c>
      <c r="B1247" s="119" t="str">
        <f t="shared" si="82"/>
        <v>korte baan;200;rugslag;vrouwen;oud</v>
      </c>
      <c r="C1247" s="119" t="str">
        <f t="shared" si="83"/>
        <v>korte baan;200;rugslag;vrouwen</v>
      </c>
      <c r="D1247" s="119" t="str">
        <f t="shared" si="84"/>
        <v>korte baan;200;rugslag;vrouwen0,00171365740740741</v>
      </c>
      <c r="E1247" s="119" t="str">
        <f t="shared" si="85"/>
        <v>korte baan;200;rugslag;vrouwen;oud0,00171365740740741</v>
      </c>
      <c r="F1247" s="36" t="s">
        <v>578</v>
      </c>
      <c r="G1247" s="43" t="s">
        <v>57</v>
      </c>
      <c r="H1247" s="57">
        <v>200</v>
      </c>
      <c r="I1247" s="36" t="s">
        <v>13</v>
      </c>
      <c r="J1247" s="57" t="s">
        <v>451</v>
      </c>
      <c r="K1247" s="57">
        <v>2007</v>
      </c>
      <c r="L1247" s="114" t="s">
        <v>51</v>
      </c>
      <c r="M1247" s="109">
        <v>1.7136574074074074E-3</v>
      </c>
      <c r="N1247" s="43" t="s">
        <v>26</v>
      </c>
      <c r="O1247" s="113">
        <v>45221</v>
      </c>
      <c r="P1247" s="43" t="s">
        <v>554</v>
      </c>
      <c r="Q1247" s="43" t="s">
        <v>53</v>
      </c>
    </row>
    <row r="1248" spans="1:17" hidden="1" x14ac:dyDescent="0.55000000000000004">
      <c r="A1248" s="117" t="e">
        <f>VLOOKUP(B1248,verwijzingen!$A$5:$B$152,2,FALSE)&amp;L1248</f>
        <v>#N/A</v>
      </c>
      <c r="B1248" s="119" t="str">
        <f t="shared" si="82"/>
        <v>korte baan;200;vlinderslag;vrouwen;oud</v>
      </c>
      <c r="C1248" s="119" t="str">
        <f t="shared" si="83"/>
        <v>korte baan;200;vlinderslag;vrouwen</v>
      </c>
      <c r="D1248" s="119" t="str">
        <f t="shared" si="84"/>
        <v>korte baan;200;vlinderslag;vrouwen0,00172314814814815</v>
      </c>
      <c r="E1248" s="119" t="str">
        <f t="shared" si="85"/>
        <v>korte baan;200;vlinderslag;vrouwen;oud0,00172314814814815</v>
      </c>
      <c r="F1248" s="36" t="s">
        <v>578</v>
      </c>
      <c r="G1248" s="43" t="s">
        <v>57</v>
      </c>
      <c r="H1248" s="57">
        <v>200</v>
      </c>
      <c r="I1248" s="36" t="s">
        <v>15</v>
      </c>
      <c r="J1248" s="57" t="s">
        <v>451</v>
      </c>
      <c r="K1248" s="57">
        <v>2007</v>
      </c>
      <c r="L1248" s="114" t="s">
        <v>51</v>
      </c>
      <c r="M1248" s="109">
        <v>1.7231481481481481E-3</v>
      </c>
      <c r="N1248" s="43" t="s">
        <v>26</v>
      </c>
      <c r="O1248" s="113">
        <v>45221</v>
      </c>
      <c r="P1248" s="43" t="s">
        <v>554</v>
      </c>
      <c r="Q1248" s="43" t="s">
        <v>53</v>
      </c>
    </row>
    <row r="1249" spans="1:17" x14ac:dyDescent="0.55000000000000004">
      <c r="A1249" s="117" t="str">
        <f>VLOOKUP(B1249,verwijzingen!$A$5:$B$152,2,FALSE)&amp;L1249</f>
        <v>kbdwi10016 jaar</v>
      </c>
      <c r="B1249" s="119" t="str">
        <f t="shared" si="82"/>
        <v>korte baan;100;wisselslag;vrouwen;record</v>
      </c>
      <c r="C1249" s="119" t="str">
        <f t="shared" si="83"/>
        <v>korte baan;100;wisselslag;vrouwen</v>
      </c>
      <c r="D1249" s="119" t="str">
        <f t="shared" si="84"/>
        <v>korte baan;100;wisselslag;vrouwen0,000823148148148148</v>
      </c>
      <c r="E1249" s="119" t="str">
        <f t="shared" si="85"/>
        <v>korte baan;100;wisselslag;vrouwen;record0,000823148148148148</v>
      </c>
      <c r="F1249" s="43" t="s">
        <v>578</v>
      </c>
      <c r="G1249" s="43" t="s">
        <v>57</v>
      </c>
      <c r="H1249" s="57">
        <v>100</v>
      </c>
      <c r="I1249" s="43" t="s">
        <v>17</v>
      </c>
      <c r="J1249" s="43" t="s">
        <v>451</v>
      </c>
      <c r="K1249" s="57">
        <v>2007</v>
      </c>
      <c r="L1249" s="114" t="s">
        <v>51</v>
      </c>
      <c r="M1249" s="109">
        <v>8.2314814814814826E-4</v>
      </c>
      <c r="N1249" s="43" t="s">
        <v>26</v>
      </c>
      <c r="O1249" s="113">
        <v>45221</v>
      </c>
      <c r="P1249" s="43" t="s">
        <v>554</v>
      </c>
      <c r="Q1249" s="43" t="s">
        <v>38</v>
      </c>
    </row>
    <row r="1250" spans="1:17" x14ac:dyDescent="0.55000000000000004">
      <c r="A1250" s="117" t="str">
        <f>VLOOKUP(B1250,verwijzingen!$A$5:$B$152,2,FALSE)&amp;L1250</f>
        <v>kbdvr20016 jaar</v>
      </c>
      <c r="B1250" s="119" t="str">
        <f t="shared" si="82"/>
        <v>korte baan;200;vrije slag;vrouwen;record</v>
      </c>
      <c r="C1250" s="119" t="str">
        <f t="shared" si="83"/>
        <v>korte baan;200;vrije slag;vrouwen</v>
      </c>
      <c r="D1250" s="119" t="str">
        <f t="shared" si="84"/>
        <v>korte baan;200;vrije slag;vrouwen0,00160844907407407</v>
      </c>
      <c r="E1250" s="119" t="str">
        <f t="shared" si="85"/>
        <v>korte baan;200;vrije slag;vrouwen;record0,00160844907407407</v>
      </c>
      <c r="F1250" s="43" t="s">
        <v>578</v>
      </c>
      <c r="G1250" s="43" t="s">
        <v>57</v>
      </c>
      <c r="H1250" s="57">
        <v>200</v>
      </c>
      <c r="I1250" s="43" t="s">
        <v>12</v>
      </c>
      <c r="J1250" s="43" t="s">
        <v>451</v>
      </c>
      <c r="K1250" s="57">
        <v>2007</v>
      </c>
      <c r="L1250" s="114" t="s">
        <v>51</v>
      </c>
      <c r="M1250" s="109">
        <v>1.608449074074074E-3</v>
      </c>
      <c r="N1250" s="43" t="s">
        <v>26</v>
      </c>
      <c r="O1250" s="113">
        <v>45228</v>
      </c>
      <c r="P1250" s="43" t="s">
        <v>505</v>
      </c>
      <c r="Q1250" s="43" t="s">
        <v>38</v>
      </c>
    </row>
    <row r="1251" spans="1:17" x14ac:dyDescent="0.55000000000000004">
      <c r="A1251" s="117" t="str">
        <f>VLOOKUP(B1251,verwijzingen!$A$5:$B$152,2,FALSE)&amp;L1251</f>
        <v>kbdru5016 jaar</v>
      </c>
      <c r="B1251" s="119" t="str">
        <f t="shared" si="82"/>
        <v>korte baan;50;rugslag;vrouwen;record</v>
      </c>
      <c r="C1251" s="119" t="str">
        <f t="shared" si="83"/>
        <v>korte baan;50;rugslag;vrouwen</v>
      </c>
      <c r="D1251" s="119" t="str">
        <f t="shared" si="84"/>
        <v>korte baan;50;rugslag;vrouwen0,000370833333333333</v>
      </c>
      <c r="E1251" s="119" t="str">
        <f t="shared" si="85"/>
        <v>korte baan;50;rugslag;vrouwen;record0,000370833333333333</v>
      </c>
      <c r="F1251" s="43" t="s">
        <v>578</v>
      </c>
      <c r="G1251" s="43" t="s">
        <v>57</v>
      </c>
      <c r="H1251" s="57">
        <v>50</v>
      </c>
      <c r="I1251" s="43" t="s">
        <v>13</v>
      </c>
      <c r="J1251" s="43" t="s">
        <v>451</v>
      </c>
      <c r="K1251" s="57">
        <v>2007</v>
      </c>
      <c r="L1251" s="114" t="s">
        <v>51</v>
      </c>
      <c r="M1251" s="109">
        <v>3.7083333333333331E-4</v>
      </c>
      <c r="N1251" s="43" t="s">
        <v>26</v>
      </c>
      <c r="O1251" s="113">
        <v>45228</v>
      </c>
      <c r="P1251" s="43" t="s">
        <v>505</v>
      </c>
      <c r="Q1251" s="43" t="s">
        <v>38</v>
      </c>
    </row>
    <row r="1252" spans="1:17" hidden="1" x14ac:dyDescent="0.55000000000000004">
      <c r="A1252" s="117" t="e">
        <f>VLOOKUP(B1252,verwijzingen!$A$5:$B$152,2,FALSE)&amp;L1252</f>
        <v>#N/A</v>
      </c>
      <c r="B1252" s="119" t="str">
        <f t="shared" si="82"/>
        <v>korte baan;50;vlinderslag;vrouwen;oud</v>
      </c>
      <c r="C1252" s="119" t="str">
        <f t="shared" si="83"/>
        <v>korte baan;50;vlinderslag;vrouwen</v>
      </c>
      <c r="D1252" s="119" t="str">
        <f t="shared" si="84"/>
        <v>korte baan;50;vlinderslag;vrouwen0,000355555555555556</v>
      </c>
      <c r="E1252" s="119" t="str">
        <f t="shared" si="85"/>
        <v>korte baan;50;vlinderslag;vrouwen;oud0,000355555555555556</v>
      </c>
      <c r="F1252" s="36" t="s">
        <v>578</v>
      </c>
      <c r="G1252" s="43" t="s">
        <v>57</v>
      </c>
      <c r="H1252" s="57">
        <v>50</v>
      </c>
      <c r="I1252" s="36" t="s">
        <v>15</v>
      </c>
      <c r="J1252" s="57" t="s">
        <v>451</v>
      </c>
      <c r="K1252" s="57">
        <v>2007</v>
      </c>
      <c r="L1252" s="114" t="s">
        <v>51</v>
      </c>
      <c r="M1252" s="109">
        <v>3.5555555555555557E-4</v>
      </c>
      <c r="N1252" s="43" t="s">
        <v>26</v>
      </c>
      <c r="O1252" s="113">
        <v>45228</v>
      </c>
      <c r="P1252" s="43" t="s">
        <v>505</v>
      </c>
      <c r="Q1252" s="43" t="s">
        <v>53</v>
      </c>
    </row>
    <row r="1253" spans="1:17" hidden="1" x14ac:dyDescent="0.55000000000000004">
      <c r="A1253" s="117" t="e">
        <f>VLOOKUP(B1253,verwijzingen!$A$5:$B$152,2,FALSE)&amp;L1253</f>
        <v>#N/A</v>
      </c>
      <c r="B1253" s="119" t="str">
        <f t="shared" si="82"/>
        <v>korte baan;100;vlinderslag;vrouwen;oud</v>
      </c>
      <c r="C1253" s="119" t="str">
        <f t="shared" si="83"/>
        <v>korte baan;100;vlinderslag;vrouwen</v>
      </c>
      <c r="D1253" s="119" t="str">
        <f t="shared" si="84"/>
        <v>korte baan;100;vlinderslag;vrouwen0,000789814814814815</v>
      </c>
      <c r="E1253" s="119" t="str">
        <f t="shared" si="85"/>
        <v>korte baan;100;vlinderslag;vrouwen;oud0,000789814814814815</v>
      </c>
      <c r="F1253" s="36" t="s">
        <v>578</v>
      </c>
      <c r="G1253" s="43" t="s">
        <v>57</v>
      </c>
      <c r="H1253" s="57">
        <v>100</v>
      </c>
      <c r="I1253" s="36" t="s">
        <v>15</v>
      </c>
      <c r="J1253" s="57" t="s">
        <v>451</v>
      </c>
      <c r="K1253" s="57">
        <v>2007</v>
      </c>
      <c r="L1253" s="114" t="s">
        <v>51</v>
      </c>
      <c r="M1253" s="109">
        <v>7.8981481481481481E-4</v>
      </c>
      <c r="N1253" s="43" t="s">
        <v>26</v>
      </c>
      <c r="O1253" s="113">
        <v>45228</v>
      </c>
      <c r="P1253" s="43" t="s">
        <v>505</v>
      </c>
      <c r="Q1253" s="43" t="s">
        <v>53</v>
      </c>
    </row>
    <row r="1254" spans="1:17" x14ac:dyDescent="0.55000000000000004">
      <c r="A1254" s="117" t="str">
        <f>VLOOKUP(B1254,verwijzingen!$A$5:$B$152,2,FALSE)&amp;L1254</f>
        <v>kbdwi40016 jaar</v>
      </c>
      <c r="B1254" s="119" t="str">
        <f t="shared" si="82"/>
        <v>korte baan;400;wisselslag;vrouwen;record</v>
      </c>
      <c r="C1254" s="119" t="str">
        <f t="shared" si="83"/>
        <v>korte baan;400;wisselslag;vrouwen</v>
      </c>
      <c r="D1254" s="119" t="str">
        <f t="shared" si="84"/>
        <v>korte baan;400;wisselslag;vrouwen0,00367638888888889</v>
      </c>
      <c r="E1254" s="119" t="str">
        <f t="shared" si="85"/>
        <v>korte baan;400;wisselslag;vrouwen;record0,00367638888888889</v>
      </c>
      <c r="F1254" s="43" t="s">
        <v>578</v>
      </c>
      <c r="G1254" s="43" t="s">
        <v>57</v>
      </c>
      <c r="H1254" s="57">
        <v>400</v>
      </c>
      <c r="I1254" s="43" t="s">
        <v>17</v>
      </c>
      <c r="J1254" s="43" t="s">
        <v>451</v>
      </c>
      <c r="K1254" s="57">
        <v>2007</v>
      </c>
      <c r="L1254" s="114" t="s">
        <v>51</v>
      </c>
      <c r="M1254" s="109">
        <v>3.6763888888888888E-3</v>
      </c>
      <c r="N1254" s="43" t="s">
        <v>26</v>
      </c>
      <c r="O1254" s="113">
        <v>45249</v>
      </c>
      <c r="P1254" s="43" t="s">
        <v>447</v>
      </c>
      <c r="Q1254" s="43" t="s">
        <v>38</v>
      </c>
    </row>
    <row r="1255" spans="1:17" hidden="1" x14ac:dyDescent="0.55000000000000004">
      <c r="A1255" s="117" t="e">
        <f>VLOOKUP(B1255,verwijzingen!$A$5:$B$152,2,FALSE)&amp;L1255</f>
        <v>#N/A</v>
      </c>
      <c r="B1255" s="119" t="str">
        <f t="shared" si="82"/>
        <v>korte baan;100;rugslag;mannen;oud</v>
      </c>
      <c r="C1255" s="119" t="str">
        <f t="shared" si="83"/>
        <v>korte baan;100;rugslag;mannen</v>
      </c>
      <c r="D1255" s="119" t="str">
        <f t="shared" si="84"/>
        <v>korte baan;100;rugslag;mannen0,000972916666666667</v>
      </c>
      <c r="E1255" s="119" t="str">
        <f t="shared" si="85"/>
        <v>korte baan;100;rugslag;mannen;oud0,000972916666666667</v>
      </c>
      <c r="F1255" s="36" t="s">
        <v>578</v>
      </c>
      <c r="G1255" s="43" t="s">
        <v>57</v>
      </c>
      <c r="H1255" s="57">
        <v>100</v>
      </c>
      <c r="I1255" s="36" t="s">
        <v>13</v>
      </c>
      <c r="J1255" s="57" t="s">
        <v>450</v>
      </c>
      <c r="K1255" s="57">
        <v>2012</v>
      </c>
      <c r="L1255" s="114" t="s">
        <v>46</v>
      </c>
      <c r="M1255" s="109">
        <v>9.7291666666666663E-4</v>
      </c>
      <c r="N1255" s="43" t="s">
        <v>577</v>
      </c>
      <c r="O1255" s="113">
        <v>45249</v>
      </c>
      <c r="P1255" s="43" t="s">
        <v>37</v>
      </c>
      <c r="Q1255" s="43" t="s">
        <v>53</v>
      </c>
    </row>
    <row r="1256" spans="1:17" x14ac:dyDescent="0.55000000000000004">
      <c r="A1256" s="117" t="str">
        <f>VLOOKUP(B1256,verwijzingen!$A$5:$B$152,2,FALSE)&amp;L1256</f>
        <v>kbhwi20011 jaar</v>
      </c>
      <c r="B1256" s="119" t="str">
        <f t="shared" si="82"/>
        <v>korte baan;200;wisselslag;mannen;record</v>
      </c>
      <c r="C1256" s="119" t="str">
        <f t="shared" si="83"/>
        <v>korte baan;200;wisselslag;mannen</v>
      </c>
      <c r="D1256" s="119" t="str">
        <f t="shared" si="84"/>
        <v>korte baan;200;wisselslag;mannen0,0022587962962963</v>
      </c>
      <c r="E1256" s="119" t="str">
        <f t="shared" si="85"/>
        <v>korte baan;200;wisselslag;mannen;record0,0022587962962963</v>
      </c>
      <c r="F1256" s="43" t="s">
        <v>578</v>
      </c>
      <c r="G1256" s="43" t="s">
        <v>57</v>
      </c>
      <c r="H1256" s="57">
        <v>200</v>
      </c>
      <c r="I1256" s="43" t="s">
        <v>17</v>
      </c>
      <c r="J1256" s="43" t="s">
        <v>450</v>
      </c>
      <c r="K1256" s="57">
        <v>2012</v>
      </c>
      <c r="L1256" s="114" t="s">
        <v>46</v>
      </c>
      <c r="M1256" s="109">
        <v>2.2587962962962965E-3</v>
      </c>
      <c r="N1256" s="43" t="s">
        <v>577</v>
      </c>
      <c r="O1256" s="113">
        <v>45249</v>
      </c>
      <c r="P1256" s="43" t="s">
        <v>37</v>
      </c>
      <c r="Q1256" s="43" t="s">
        <v>38</v>
      </c>
    </row>
    <row r="1257" spans="1:17" hidden="1" x14ac:dyDescent="0.55000000000000004">
      <c r="A1257" s="117" t="e">
        <f>VLOOKUP(B1257,verwijzingen!$A$5:$B$152,2,FALSE)&amp;L1257</f>
        <v>#N/A</v>
      </c>
      <c r="B1257" s="119" t="str">
        <f t="shared" si="82"/>
        <v>korte baan;50;schoolslag;mannen;oud</v>
      </c>
      <c r="C1257" s="119" t="str">
        <f t="shared" si="83"/>
        <v>korte baan;50;schoolslag;mannen</v>
      </c>
      <c r="D1257" s="119" t="str">
        <f t="shared" si="84"/>
        <v>korte baan;50;schoolslag;mannen0,000689583333333333</v>
      </c>
      <c r="E1257" s="119" t="str">
        <f t="shared" si="85"/>
        <v>korte baan;50;schoolslag;mannen;oud0,000689583333333333</v>
      </c>
      <c r="F1257" s="36" t="s">
        <v>578</v>
      </c>
      <c r="G1257" s="43" t="s">
        <v>57</v>
      </c>
      <c r="H1257" s="57">
        <v>50</v>
      </c>
      <c r="I1257" s="36" t="s">
        <v>14</v>
      </c>
      <c r="J1257" s="57" t="s">
        <v>450</v>
      </c>
      <c r="K1257" s="57">
        <v>2014</v>
      </c>
      <c r="L1257" s="114" t="s">
        <v>44</v>
      </c>
      <c r="M1257" s="109">
        <v>6.8958333333333328E-4</v>
      </c>
      <c r="N1257" s="43" t="s">
        <v>537</v>
      </c>
      <c r="O1257" s="113">
        <v>45249</v>
      </c>
      <c r="P1257" s="43" t="s">
        <v>37</v>
      </c>
      <c r="Q1257" s="43" t="s">
        <v>53</v>
      </c>
    </row>
    <row r="1258" spans="1:17" x14ac:dyDescent="0.55000000000000004">
      <c r="A1258" s="117" t="str">
        <f>VLOOKUP(B1258,verwijzingen!$A$5:$B$152,2,FALSE)&amp;L1258</f>
        <v>kbdru258 jaar</v>
      </c>
      <c r="B1258" s="119" t="str">
        <f t="shared" si="82"/>
        <v>korte baan;25;rugslag;vrouwen;record</v>
      </c>
      <c r="C1258" s="119" t="str">
        <f t="shared" si="83"/>
        <v>korte baan;25;rugslag;vrouwen</v>
      </c>
      <c r="D1258" s="119" t="str">
        <f t="shared" si="84"/>
        <v>korte baan;25;rugslag;vrouwen0,000300694444444444</v>
      </c>
      <c r="E1258" s="119" t="str">
        <f t="shared" si="85"/>
        <v>korte baan;25;rugslag;vrouwen;record0,000300694444444444</v>
      </c>
      <c r="F1258" s="43" t="s">
        <v>578</v>
      </c>
      <c r="G1258" s="43" t="s">
        <v>57</v>
      </c>
      <c r="H1258" s="57">
        <v>25</v>
      </c>
      <c r="I1258" s="43" t="s">
        <v>13</v>
      </c>
      <c r="J1258" s="43" t="s">
        <v>451</v>
      </c>
      <c r="K1258" s="57">
        <v>2015</v>
      </c>
      <c r="L1258" s="114" t="s">
        <v>43</v>
      </c>
      <c r="M1258" s="109">
        <v>3.0069444444444441E-4</v>
      </c>
      <c r="N1258" s="43" t="s">
        <v>565</v>
      </c>
      <c r="O1258" s="113">
        <v>45249</v>
      </c>
      <c r="P1258" s="43" t="s">
        <v>37</v>
      </c>
      <c r="Q1258" s="43" t="s">
        <v>38</v>
      </c>
    </row>
    <row r="1259" spans="1:17" hidden="1" x14ac:dyDescent="0.55000000000000004">
      <c r="A1259" s="117" t="e">
        <f>VLOOKUP(B1259,verwijzingen!$A$5:$B$152,2,FALSE)&amp;L1259</f>
        <v>#N/A</v>
      </c>
      <c r="B1259" s="119" t="str">
        <f t="shared" si="82"/>
        <v>korte baan;25;schoolslag;vrouwen;oud</v>
      </c>
      <c r="C1259" s="119" t="str">
        <f t="shared" si="83"/>
        <v>korte baan;25;schoolslag;vrouwen</v>
      </c>
      <c r="D1259" s="119" t="str">
        <f t="shared" si="84"/>
        <v>korte baan;25;schoolslag;vrouwen0,000333564814814815</v>
      </c>
      <c r="E1259" s="119" t="str">
        <f t="shared" si="85"/>
        <v>korte baan;25;schoolslag;vrouwen;oud0,000333564814814815</v>
      </c>
      <c r="F1259" s="36" t="s">
        <v>578</v>
      </c>
      <c r="G1259" s="43" t="s">
        <v>57</v>
      </c>
      <c r="H1259" s="57">
        <v>25</v>
      </c>
      <c r="I1259" s="36" t="s">
        <v>14</v>
      </c>
      <c r="J1259" s="57" t="s">
        <v>451</v>
      </c>
      <c r="K1259" s="57">
        <v>2015</v>
      </c>
      <c r="L1259" s="114" t="s">
        <v>43</v>
      </c>
      <c r="M1259" s="109">
        <v>3.335648148148148E-4</v>
      </c>
      <c r="N1259" s="43" t="s">
        <v>565</v>
      </c>
      <c r="O1259" s="113">
        <v>45249</v>
      </c>
      <c r="P1259" s="43" t="s">
        <v>37</v>
      </c>
      <c r="Q1259" s="43" t="s">
        <v>53</v>
      </c>
    </row>
    <row r="1260" spans="1:17" x14ac:dyDescent="0.55000000000000004">
      <c r="A1260" s="117" t="str">
        <f>VLOOKUP(B1260,verwijzingen!$A$5:$B$152,2,FALSE)&amp;L1260</f>
        <v>kbdvr10010 jaar</v>
      </c>
      <c r="B1260" s="119" t="str">
        <f t="shared" si="82"/>
        <v>korte baan;100;vrije slag;vrouwen;record</v>
      </c>
      <c r="C1260" s="119" t="str">
        <f t="shared" si="83"/>
        <v>korte baan;100;vrije slag;vrouwen</v>
      </c>
      <c r="D1260" s="119" t="str">
        <f t="shared" si="84"/>
        <v>korte baan;100;vrije slag;vrouwen0,000959953703703704</v>
      </c>
      <c r="E1260" s="119" t="str">
        <f t="shared" si="85"/>
        <v>korte baan;100;vrije slag;vrouwen;record0,000959953703703704</v>
      </c>
      <c r="F1260" s="43" t="s">
        <v>578</v>
      </c>
      <c r="G1260" s="43" t="s">
        <v>57</v>
      </c>
      <c r="H1260" s="57">
        <v>100</v>
      </c>
      <c r="I1260" s="43" t="s">
        <v>12</v>
      </c>
      <c r="J1260" s="43" t="s">
        <v>451</v>
      </c>
      <c r="K1260" s="57">
        <v>2013</v>
      </c>
      <c r="L1260" s="114" t="s">
        <v>45</v>
      </c>
      <c r="M1260" s="109">
        <v>9.5995370370370375E-4</v>
      </c>
      <c r="N1260" s="43" t="s">
        <v>503</v>
      </c>
      <c r="O1260" s="113">
        <v>45249</v>
      </c>
      <c r="P1260" s="43" t="s">
        <v>37</v>
      </c>
      <c r="Q1260" s="43" t="s">
        <v>38</v>
      </c>
    </row>
    <row r="1261" spans="1:17" x14ac:dyDescent="0.55000000000000004">
      <c r="A1261" s="117" t="str">
        <f>VLOOKUP(B1261,verwijzingen!$A$5:$B$152,2,FALSE)&amp;L1261</f>
        <v>kbdwi20010 jaar</v>
      </c>
      <c r="B1261" s="119" t="str">
        <f t="shared" ref="B1261:B1324" si="86">+$G1261&amp;";"&amp;$H1261&amp;";"&amp;$I1261&amp;";"&amp;$J1261&amp;";"&amp;$Q1261</f>
        <v>korte baan;200;wisselslag;vrouwen;record</v>
      </c>
      <c r="C1261" s="119" t="str">
        <f t="shared" ref="C1261:C1324" si="87">+$G1261&amp;";"&amp;$H1261&amp;";"&amp;$I1261&amp;";"&amp;$J1261</f>
        <v>korte baan;200;wisselslag;vrouwen</v>
      </c>
      <c r="D1261" s="119" t="str">
        <f t="shared" si="84"/>
        <v>korte baan;200;wisselslag;vrouwen0,00241527777777778</v>
      </c>
      <c r="E1261" s="119" t="str">
        <f t="shared" si="85"/>
        <v>korte baan;200;wisselslag;vrouwen;record0,00241527777777778</v>
      </c>
      <c r="F1261" s="43" t="s">
        <v>578</v>
      </c>
      <c r="G1261" s="43" t="s">
        <v>57</v>
      </c>
      <c r="H1261" s="57">
        <v>200</v>
      </c>
      <c r="I1261" s="43" t="s">
        <v>17</v>
      </c>
      <c r="J1261" s="43" t="s">
        <v>451</v>
      </c>
      <c r="K1261" s="57">
        <v>2013</v>
      </c>
      <c r="L1261" s="114" t="s">
        <v>45</v>
      </c>
      <c r="M1261" s="109">
        <v>2.4152777777777775E-3</v>
      </c>
      <c r="N1261" s="43" t="s">
        <v>503</v>
      </c>
      <c r="O1261" s="113">
        <v>45249</v>
      </c>
      <c r="P1261" s="43" t="s">
        <v>37</v>
      </c>
      <c r="Q1261" s="43" t="s">
        <v>38</v>
      </c>
    </row>
    <row r="1262" spans="1:17" x14ac:dyDescent="0.55000000000000004">
      <c r="A1262" s="117" t="str">
        <f>VLOOKUP(B1262,verwijzingen!$A$5:$B$152,2,FALSE)&amp;L1262</f>
        <v>kbhvr200&gt;= 18 jaar</v>
      </c>
      <c r="B1262" s="119" t="str">
        <f t="shared" si="86"/>
        <v>korte baan;200;vrije slag;mannen;record</v>
      </c>
      <c r="C1262" s="119" t="str">
        <f t="shared" si="87"/>
        <v>korte baan;200;vrije slag;mannen</v>
      </c>
      <c r="D1262" s="119" t="str">
        <f t="shared" si="84"/>
        <v>korte baan;200;vrije slag;mannen0,00143726851851852</v>
      </c>
      <c r="E1262" s="119" t="str">
        <f t="shared" si="85"/>
        <v>korte baan;200;vrije slag;mannen;record0,00143726851851852</v>
      </c>
      <c r="F1262" s="43" t="s">
        <v>578</v>
      </c>
      <c r="G1262" s="43" t="s">
        <v>57</v>
      </c>
      <c r="H1262" s="57">
        <v>200</v>
      </c>
      <c r="I1262" s="43" t="s">
        <v>12</v>
      </c>
      <c r="J1262" s="43" t="s">
        <v>450</v>
      </c>
      <c r="K1262" s="57">
        <v>2004</v>
      </c>
      <c r="L1262" s="114" t="s">
        <v>251</v>
      </c>
      <c r="M1262" s="109">
        <v>1.4372685185185185E-3</v>
      </c>
      <c r="N1262" s="43" t="s">
        <v>557</v>
      </c>
      <c r="O1262" s="113">
        <v>45256</v>
      </c>
      <c r="P1262" s="43" t="s">
        <v>580</v>
      </c>
      <c r="Q1262" s="43" t="s">
        <v>38</v>
      </c>
    </row>
    <row r="1263" spans="1:17" x14ac:dyDescent="0.55000000000000004">
      <c r="A1263" s="117" t="str">
        <f>VLOOKUP(B1263,verwijzingen!$A$5:$B$152,2,FALSE)&amp;L1263</f>
        <v>kbhvr20011 jaar</v>
      </c>
      <c r="B1263" s="119" t="str">
        <f t="shared" si="86"/>
        <v>korte baan;200;vrije slag;mannen;record</v>
      </c>
      <c r="C1263" s="119" t="str">
        <f t="shared" si="87"/>
        <v>korte baan;200;vrije slag;mannen</v>
      </c>
      <c r="D1263" s="119" t="str">
        <f t="shared" si="84"/>
        <v>korte baan;200;vrije slag;mannen0,00188078703703704</v>
      </c>
      <c r="E1263" s="119" t="str">
        <f t="shared" si="85"/>
        <v>korte baan;200;vrije slag;mannen;record0,00188078703703704</v>
      </c>
      <c r="F1263" s="43" t="s">
        <v>578</v>
      </c>
      <c r="G1263" s="43" t="s">
        <v>57</v>
      </c>
      <c r="H1263" s="57">
        <v>200</v>
      </c>
      <c r="I1263" s="43" t="s">
        <v>12</v>
      </c>
      <c r="J1263" s="43" t="s">
        <v>450</v>
      </c>
      <c r="K1263" s="57">
        <v>2012</v>
      </c>
      <c r="L1263" s="114" t="s">
        <v>46</v>
      </c>
      <c r="M1263" s="109">
        <v>1.8807870370370369E-3</v>
      </c>
      <c r="N1263" s="43" t="s">
        <v>577</v>
      </c>
      <c r="O1263" s="113">
        <v>45270</v>
      </c>
      <c r="P1263" s="43" t="s">
        <v>476</v>
      </c>
      <c r="Q1263" s="43" t="s">
        <v>38</v>
      </c>
    </row>
    <row r="1264" spans="1:17" x14ac:dyDescent="0.55000000000000004">
      <c r="A1264" s="117" t="str">
        <f>VLOOKUP(B1264,verwijzingen!$A$5:$B$152,2,FALSE)&amp;L1264</f>
        <v>kbhru10011 jaar</v>
      </c>
      <c r="B1264" s="119" t="str">
        <f t="shared" si="86"/>
        <v>korte baan;100;rugslag;mannen;record</v>
      </c>
      <c r="C1264" s="119" t="str">
        <f t="shared" si="87"/>
        <v>korte baan;100;rugslag;mannen</v>
      </c>
      <c r="D1264" s="119" t="str">
        <f t="shared" si="84"/>
        <v>korte baan;100;rugslag;mannen0,000950694444444444</v>
      </c>
      <c r="E1264" s="119" t="str">
        <f t="shared" si="85"/>
        <v>korte baan;100;rugslag;mannen;record0,000950694444444444</v>
      </c>
      <c r="F1264" s="43" t="s">
        <v>578</v>
      </c>
      <c r="G1264" s="43" t="s">
        <v>57</v>
      </c>
      <c r="H1264" s="57">
        <v>100</v>
      </c>
      <c r="I1264" s="43" t="s">
        <v>13</v>
      </c>
      <c r="J1264" s="43" t="s">
        <v>450</v>
      </c>
      <c r="K1264" s="57">
        <v>2012</v>
      </c>
      <c r="L1264" s="114" t="s">
        <v>46</v>
      </c>
      <c r="M1264" s="109">
        <v>9.5069444444444444E-4</v>
      </c>
      <c r="N1264" s="43" t="s">
        <v>577</v>
      </c>
      <c r="O1264" s="113">
        <v>45270</v>
      </c>
      <c r="P1264" s="43" t="s">
        <v>476</v>
      </c>
      <c r="Q1264" s="43" t="s">
        <v>38</v>
      </c>
    </row>
    <row r="1265" spans="1:17" x14ac:dyDescent="0.55000000000000004">
      <c r="A1265" s="117" t="str">
        <f>VLOOKUP(B1265,verwijzingen!$A$5:$B$152,2,FALSE)&amp;L1265</f>
        <v>kbhvl5011 jaar</v>
      </c>
      <c r="B1265" s="119" t="str">
        <f t="shared" si="86"/>
        <v>korte baan;50;vlinderslag;mannen;record</v>
      </c>
      <c r="C1265" s="119" t="str">
        <f t="shared" si="87"/>
        <v>korte baan;50;vlinderslag;mannen</v>
      </c>
      <c r="D1265" s="119" t="str">
        <f t="shared" si="84"/>
        <v>korte baan;50;vlinderslag;mannen0,000435300925925926</v>
      </c>
      <c r="E1265" s="119" t="str">
        <f t="shared" si="85"/>
        <v>korte baan;50;vlinderslag;mannen;record0,000435300925925926</v>
      </c>
      <c r="F1265" s="43" t="s">
        <v>578</v>
      </c>
      <c r="G1265" s="43" t="s">
        <v>57</v>
      </c>
      <c r="H1265" s="57">
        <v>50</v>
      </c>
      <c r="I1265" s="43" t="s">
        <v>15</v>
      </c>
      <c r="J1265" s="43" t="s">
        <v>450</v>
      </c>
      <c r="K1265" s="57">
        <v>2012</v>
      </c>
      <c r="L1265" s="114" t="s">
        <v>46</v>
      </c>
      <c r="M1265" s="109">
        <v>4.3530092592592595E-4</v>
      </c>
      <c r="N1265" s="43" t="s">
        <v>577</v>
      </c>
      <c r="O1265" s="113">
        <v>45270</v>
      </c>
      <c r="P1265" s="43" t="s">
        <v>476</v>
      </c>
      <c r="Q1265" s="43" t="s">
        <v>38</v>
      </c>
    </row>
    <row r="1266" spans="1:17" hidden="1" x14ac:dyDescent="0.55000000000000004">
      <c r="A1266" s="117" t="e">
        <f>VLOOKUP(B1266,verwijzingen!$A$5:$B$152,2,FALSE)&amp;L1266</f>
        <v>#N/A</v>
      </c>
      <c r="B1266" s="119" t="str">
        <f t="shared" si="86"/>
        <v>korte baan;50;vrije slag;mannen;oud</v>
      </c>
      <c r="C1266" s="119" t="str">
        <f t="shared" si="87"/>
        <v>korte baan;50;vrije slag;mannen</v>
      </c>
      <c r="D1266" s="119" t="str">
        <f t="shared" si="84"/>
        <v>korte baan;50;vrije slag;mannen0,00061099537037037</v>
      </c>
      <c r="E1266" s="119" t="str">
        <f t="shared" si="85"/>
        <v>korte baan;50;vrije slag;mannen;oud0,00061099537037037</v>
      </c>
      <c r="F1266" s="43" t="s">
        <v>578</v>
      </c>
      <c r="G1266" s="43" t="s">
        <v>57</v>
      </c>
      <c r="H1266" s="57">
        <v>50</v>
      </c>
      <c r="I1266" s="43" t="s">
        <v>12</v>
      </c>
      <c r="J1266" s="43" t="s">
        <v>450</v>
      </c>
      <c r="K1266" s="57">
        <v>2014</v>
      </c>
      <c r="L1266" s="114" t="s">
        <v>44</v>
      </c>
      <c r="M1266" s="109">
        <v>6.1099537037037036E-4</v>
      </c>
      <c r="N1266" s="43" t="s">
        <v>537</v>
      </c>
      <c r="O1266" s="113">
        <v>45270</v>
      </c>
      <c r="P1266" s="43" t="s">
        <v>476</v>
      </c>
      <c r="Q1266" s="43" t="s">
        <v>53</v>
      </c>
    </row>
    <row r="1267" spans="1:17" x14ac:dyDescent="0.55000000000000004">
      <c r="A1267" s="117" t="str">
        <f>VLOOKUP(B1267,verwijzingen!$A$5:$B$152,2,FALSE)&amp;L1267</f>
        <v>kbhsc509 jaar</v>
      </c>
      <c r="B1267" s="119" t="str">
        <f t="shared" si="86"/>
        <v>korte baan;50;schoolslag;mannen;record</v>
      </c>
      <c r="C1267" s="119" t="str">
        <f t="shared" si="87"/>
        <v>korte baan;50;schoolslag;mannen</v>
      </c>
      <c r="D1267" s="119" t="str">
        <f t="shared" si="84"/>
        <v>korte baan;50;schoolslag;mannen0,000657638888888889</v>
      </c>
      <c r="E1267" s="119" t="str">
        <f t="shared" si="85"/>
        <v>korte baan;50;schoolslag;mannen;record0,000657638888888889</v>
      </c>
      <c r="F1267" s="43" t="s">
        <v>578</v>
      </c>
      <c r="G1267" s="43" t="s">
        <v>57</v>
      </c>
      <c r="H1267" s="57">
        <v>50</v>
      </c>
      <c r="I1267" s="43" t="s">
        <v>14</v>
      </c>
      <c r="J1267" s="43" t="s">
        <v>450</v>
      </c>
      <c r="K1267" s="57">
        <v>2014</v>
      </c>
      <c r="L1267" s="114" t="s">
        <v>44</v>
      </c>
      <c r="M1267" s="109">
        <v>6.5763888888888892E-4</v>
      </c>
      <c r="N1267" s="43" t="s">
        <v>537</v>
      </c>
      <c r="O1267" s="113">
        <v>45270</v>
      </c>
      <c r="P1267" s="43" t="s">
        <v>476</v>
      </c>
      <c r="Q1267" s="43" t="s">
        <v>38</v>
      </c>
    </row>
    <row r="1268" spans="1:17" x14ac:dyDescent="0.55000000000000004">
      <c r="A1268" s="117" t="str">
        <f>VLOOKUP(B1268,verwijzingen!$A$5:$B$152,2,FALSE)&amp;L1268</f>
        <v>kbdsc258 jaar</v>
      </c>
      <c r="B1268" s="119" t="str">
        <f t="shared" si="86"/>
        <v>korte baan;25;schoolslag;vrouwen;record</v>
      </c>
      <c r="C1268" s="119" t="str">
        <f t="shared" si="87"/>
        <v>korte baan;25;schoolslag;vrouwen</v>
      </c>
      <c r="D1268" s="119" t="str">
        <f t="shared" si="84"/>
        <v>korte baan;25;schoolslag;vrouwen0,000323842592592593</v>
      </c>
      <c r="E1268" s="119" t="str">
        <f t="shared" si="85"/>
        <v>korte baan;25;schoolslag;vrouwen;record0,000323842592592593</v>
      </c>
      <c r="F1268" s="43" t="s">
        <v>578</v>
      </c>
      <c r="G1268" s="43" t="s">
        <v>57</v>
      </c>
      <c r="H1268" s="57">
        <v>25</v>
      </c>
      <c r="I1268" s="43" t="s">
        <v>14</v>
      </c>
      <c r="J1268" s="43" t="s">
        <v>451</v>
      </c>
      <c r="K1268" s="57">
        <v>2015</v>
      </c>
      <c r="L1268" s="114" t="s">
        <v>43</v>
      </c>
      <c r="M1268" s="109">
        <v>3.2384259259259258E-4</v>
      </c>
      <c r="N1268" s="43" t="s">
        <v>565</v>
      </c>
      <c r="O1268" s="113">
        <v>45270</v>
      </c>
      <c r="P1268" s="43" t="s">
        <v>476</v>
      </c>
      <c r="Q1268" s="43" t="s">
        <v>38</v>
      </c>
    </row>
    <row r="1269" spans="1:17" x14ac:dyDescent="0.55000000000000004">
      <c r="A1269" s="117" t="str">
        <f>VLOOKUP(B1269,verwijzingen!$A$5:$B$152,2,FALSE)&amp;L1269</f>
        <v>kbdvr20010 jaar</v>
      </c>
      <c r="B1269" s="119" t="str">
        <f t="shared" si="86"/>
        <v>korte baan;200;vrije slag;vrouwen;record</v>
      </c>
      <c r="C1269" s="119" t="str">
        <f t="shared" si="87"/>
        <v>korte baan;200;vrije slag;vrouwen</v>
      </c>
      <c r="D1269" s="119" t="str">
        <f t="shared" si="84"/>
        <v>korte baan;200;vrije slag;vrouwen0,00211643518518519</v>
      </c>
      <c r="E1269" s="119" t="str">
        <f t="shared" si="85"/>
        <v>korte baan;200;vrije slag;vrouwen;record0,00211643518518519</v>
      </c>
      <c r="F1269" s="43" t="s">
        <v>578</v>
      </c>
      <c r="G1269" s="43" t="s">
        <v>57</v>
      </c>
      <c r="H1269" s="57">
        <v>200</v>
      </c>
      <c r="I1269" s="43" t="s">
        <v>12</v>
      </c>
      <c r="J1269" s="43" t="s">
        <v>451</v>
      </c>
      <c r="K1269" s="57">
        <v>2013</v>
      </c>
      <c r="L1269" s="114" t="s">
        <v>45</v>
      </c>
      <c r="M1269" s="109">
        <v>2.1164351851851852E-3</v>
      </c>
      <c r="N1269" s="43" t="s">
        <v>503</v>
      </c>
      <c r="O1269" s="113">
        <v>45270</v>
      </c>
      <c r="P1269" s="43" t="s">
        <v>476</v>
      </c>
      <c r="Q1269" s="43" t="s">
        <v>38</v>
      </c>
    </row>
    <row r="1270" spans="1:17" x14ac:dyDescent="0.55000000000000004">
      <c r="A1270" s="117" t="str">
        <f>VLOOKUP(B1270,verwijzingen!$A$5:$B$152,2,FALSE)&amp;L1270</f>
        <v>kbdru20016 jaar</v>
      </c>
      <c r="B1270" s="119" t="str">
        <f t="shared" si="86"/>
        <v>korte baan;200;rugslag;vrouwen;record</v>
      </c>
      <c r="C1270" s="119" t="str">
        <f t="shared" si="87"/>
        <v>korte baan;200;rugslag;vrouwen</v>
      </c>
      <c r="D1270" s="119" t="str">
        <f t="shared" si="84"/>
        <v>korte baan;200;rugslag;vrouwen0,00170011574074074</v>
      </c>
      <c r="E1270" s="119" t="str">
        <f t="shared" si="85"/>
        <v>korte baan;200;rugslag;vrouwen;record0,00170011574074074</v>
      </c>
      <c r="F1270" s="43" t="s">
        <v>578</v>
      </c>
      <c r="G1270" s="43" t="s">
        <v>57</v>
      </c>
      <c r="H1270" s="57">
        <v>200</v>
      </c>
      <c r="I1270" s="43" t="s">
        <v>13</v>
      </c>
      <c r="J1270" s="43" t="s">
        <v>451</v>
      </c>
      <c r="K1270" s="57">
        <v>2007</v>
      </c>
      <c r="L1270" s="114" t="s">
        <v>51</v>
      </c>
      <c r="M1270" s="109">
        <v>1.7001157407407408E-3</v>
      </c>
      <c r="N1270" s="43" t="s">
        <v>26</v>
      </c>
      <c r="O1270" s="113">
        <v>45277</v>
      </c>
      <c r="P1270" s="43" t="s">
        <v>509</v>
      </c>
      <c r="Q1270" s="43" t="s">
        <v>38</v>
      </c>
    </row>
    <row r="1271" spans="1:17" x14ac:dyDescent="0.55000000000000004">
      <c r="A1271" s="117" t="str">
        <f>VLOOKUP(B1271,verwijzingen!$A$5:$B$152,2,FALSE)&amp;L1271</f>
        <v>kbdvl5016 jaar</v>
      </c>
      <c r="B1271" s="119" t="str">
        <f t="shared" si="86"/>
        <v>korte baan;50;vlinderslag;vrouwen;record</v>
      </c>
      <c r="C1271" s="119" t="str">
        <f t="shared" si="87"/>
        <v>korte baan;50;vlinderslag;vrouwen</v>
      </c>
      <c r="D1271" s="119" t="str">
        <f t="shared" si="84"/>
        <v>korte baan;50;vlinderslag;vrouwen0,000352777777777778</v>
      </c>
      <c r="E1271" s="119" t="str">
        <f t="shared" si="85"/>
        <v>korte baan;50;vlinderslag;vrouwen;record0,000352777777777778</v>
      </c>
      <c r="F1271" s="43" t="s">
        <v>578</v>
      </c>
      <c r="G1271" s="43" t="s">
        <v>57</v>
      </c>
      <c r="H1271" s="57">
        <v>50</v>
      </c>
      <c r="I1271" s="43" t="s">
        <v>15</v>
      </c>
      <c r="J1271" s="43" t="s">
        <v>451</v>
      </c>
      <c r="K1271" s="57">
        <v>2007</v>
      </c>
      <c r="L1271" s="114" t="s">
        <v>51</v>
      </c>
      <c r="M1271" s="109">
        <v>3.5277777777777781E-4</v>
      </c>
      <c r="N1271" s="43" t="s">
        <v>26</v>
      </c>
      <c r="O1271" s="113">
        <v>45277</v>
      </c>
      <c r="P1271" s="43" t="s">
        <v>509</v>
      </c>
      <c r="Q1271" s="43" t="s">
        <v>38</v>
      </c>
    </row>
    <row r="1272" spans="1:17" x14ac:dyDescent="0.55000000000000004">
      <c r="A1272" s="117" t="str">
        <f>VLOOKUP(B1272,verwijzingen!$A$5:$B$152,2,FALSE)&amp;L1272</f>
        <v>kbdvl10016 jaar</v>
      </c>
      <c r="B1272" s="119" t="str">
        <f t="shared" si="86"/>
        <v>korte baan;100;vlinderslag;vrouwen;record</v>
      </c>
      <c r="C1272" s="119" t="str">
        <f t="shared" si="87"/>
        <v>korte baan;100;vlinderslag;vrouwen</v>
      </c>
      <c r="D1272" s="119" t="str">
        <f t="shared" si="84"/>
        <v>korte baan;100;vlinderslag;vrouwen0,000774189814814815</v>
      </c>
      <c r="E1272" s="119" t="str">
        <f t="shared" si="85"/>
        <v>korte baan;100;vlinderslag;vrouwen;record0,000774189814814815</v>
      </c>
      <c r="F1272" s="43" t="s">
        <v>578</v>
      </c>
      <c r="G1272" s="43" t="s">
        <v>57</v>
      </c>
      <c r="H1272" s="57">
        <v>100</v>
      </c>
      <c r="I1272" s="43" t="s">
        <v>15</v>
      </c>
      <c r="J1272" s="43" t="s">
        <v>451</v>
      </c>
      <c r="K1272" s="57">
        <v>2007</v>
      </c>
      <c r="L1272" s="114" t="s">
        <v>51</v>
      </c>
      <c r="M1272" s="109">
        <v>7.7418981481481479E-4</v>
      </c>
      <c r="N1272" s="43" t="s">
        <v>26</v>
      </c>
      <c r="O1272" s="113">
        <v>45277</v>
      </c>
      <c r="P1272" s="43" t="s">
        <v>509</v>
      </c>
      <c r="Q1272" s="43" t="s">
        <v>38</v>
      </c>
    </row>
    <row r="1273" spans="1:17" hidden="1" x14ac:dyDescent="0.55000000000000004">
      <c r="A1273" s="117" t="e">
        <f>VLOOKUP(B1273,verwijzingen!$A$5:$B$152,2,FALSE)&amp;L1273</f>
        <v>#N/A</v>
      </c>
      <c r="B1273" s="119" t="str">
        <f t="shared" si="86"/>
        <v>korte baan;200;vlinderslag;vrouwen;oud</v>
      </c>
      <c r="C1273" s="119" t="str">
        <f t="shared" si="87"/>
        <v>korte baan;200;vlinderslag;vrouwen</v>
      </c>
      <c r="D1273" s="119" t="str">
        <f t="shared" si="84"/>
        <v>korte baan;200;vlinderslag;vrouwen0,0017068287037037</v>
      </c>
      <c r="E1273" s="119" t="str">
        <f t="shared" si="85"/>
        <v>korte baan;200;vlinderslag;vrouwen;oud0,0017068287037037</v>
      </c>
      <c r="F1273" s="36" t="s">
        <v>578</v>
      </c>
      <c r="G1273" s="43" t="s">
        <v>57</v>
      </c>
      <c r="H1273" s="57">
        <v>200</v>
      </c>
      <c r="I1273" s="36" t="s">
        <v>15</v>
      </c>
      <c r="J1273" s="57" t="s">
        <v>451</v>
      </c>
      <c r="K1273" s="57">
        <v>2007</v>
      </c>
      <c r="L1273" s="114" t="s">
        <v>51</v>
      </c>
      <c r="M1273" s="109">
        <v>1.7068287037037037E-3</v>
      </c>
      <c r="N1273" s="43" t="s">
        <v>26</v>
      </c>
      <c r="O1273" s="113">
        <v>45277</v>
      </c>
      <c r="P1273" s="43" t="s">
        <v>509</v>
      </c>
      <c r="Q1273" s="43" t="s">
        <v>53</v>
      </c>
    </row>
    <row r="1274" spans="1:17" x14ac:dyDescent="0.55000000000000004">
      <c r="A1274" s="117" t="str">
        <f>VLOOKUP(B1274,verwijzingen!$A$5:$B$152,2,FALSE)&amp;L1274</f>
        <v>kbdvl20016 jaar</v>
      </c>
      <c r="B1274" s="119" t="str">
        <f t="shared" si="86"/>
        <v>korte baan;200;vlinderslag;vrouwen;record</v>
      </c>
      <c r="C1274" s="119" t="str">
        <f t="shared" si="87"/>
        <v>korte baan;200;vlinderslag;vrouwen</v>
      </c>
      <c r="D1274" s="119" t="str">
        <f t="shared" si="84"/>
        <v>korte baan;200;vlinderslag;vrouwen0,0017056712962963</v>
      </c>
      <c r="E1274" s="119" t="str">
        <f t="shared" si="85"/>
        <v>korte baan;200;vlinderslag;vrouwen;record0,0017056712962963</v>
      </c>
      <c r="F1274" s="43" t="s">
        <v>578</v>
      </c>
      <c r="G1274" s="43" t="s">
        <v>57</v>
      </c>
      <c r="H1274" s="57">
        <v>200</v>
      </c>
      <c r="I1274" s="43" t="s">
        <v>15</v>
      </c>
      <c r="J1274" s="43" t="s">
        <v>451</v>
      </c>
      <c r="K1274" s="57">
        <v>2007</v>
      </c>
      <c r="L1274" s="114" t="s">
        <v>51</v>
      </c>
      <c r="M1274" s="109">
        <v>1.7056712962962963E-3</v>
      </c>
      <c r="N1274" s="43" t="s">
        <v>26</v>
      </c>
      <c r="O1274" s="113">
        <v>45277</v>
      </c>
      <c r="P1274" s="43" t="s">
        <v>509</v>
      </c>
      <c r="Q1274" s="43" t="s">
        <v>38</v>
      </c>
    </row>
    <row r="1275" spans="1:17" x14ac:dyDescent="0.55000000000000004">
      <c r="A1275" s="117" t="str">
        <f>VLOOKUP(B1275,verwijzingen!$A$5:$B$152,2,FALSE)&amp;L1275</f>
        <v>kbhvr50&gt;= 18 jaar</v>
      </c>
      <c r="B1275" s="119" t="str">
        <f t="shared" si="86"/>
        <v>korte baan;50;vrije slag;mannen;record</v>
      </c>
      <c r="C1275" s="119" t="str">
        <f t="shared" si="87"/>
        <v>korte baan;50;vrije slag;mannen</v>
      </c>
      <c r="D1275" s="119" t="str">
        <f t="shared" si="84"/>
        <v>korte baan;50;vrije slag;mannen0,00029537037037037</v>
      </c>
      <c r="E1275" s="119" t="str">
        <f t="shared" si="85"/>
        <v>korte baan;50;vrije slag;mannen;record0,00029537037037037</v>
      </c>
      <c r="F1275" s="43" t="s">
        <v>578</v>
      </c>
      <c r="G1275" s="43" t="s">
        <v>57</v>
      </c>
      <c r="H1275" s="57">
        <v>50</v>
      </c>
      <c r="I1275" s="43" t="s">
        <v>12</v>
      </c>
      <c r="J1275" s="43" t="s">
        <v>450</v>
      </c>
      <c r="K1275" s="57">
        <f>VLOOKUP(N1275,stamgegevens!B$2:D$80,2,FALSE)</f>
        <v>2004</v>
      </c>
      <c r="L1275" s="114" t="str">
        <f>VLOOKUP(YEAR(O1275)-VLOOKUP(N1275,stamgegevens!$B$2:$D$297,2,FALSE),stamgegevens!$F$3:$G$297,2,FALSE)</f>
        <v>&gt;= 18 jaar</v>
      </c>
      <c r="M1275" s="109">
        <v>2.9537037037037037E-4</v>
      </c>
      <c r="N1275" s="43" t="s">
        <v>557</v>
      </c>
      <c r="O1275" s="113">
        <v>45304</v>
      </c>
      <c r="P1275" s="43" t="s">
        <v>448</v>
      </c>
      <c r="Q1275" s="43" t="s">
        <v>38</v>
      </c>
    </row>
    <row r="1276" spans="1:17" hidden="1" x14ac:dyDescent="0.55000000000000004">
      <c r="A1276" s="117" t="e">
        <f>VLOOKUP(B1276,verwijzingen!$A$5:$B$152,2,FALSE)&amp;L1276</f>
        <v>#N/A</v>
      </c>
      <c r="B1276" s="119" t="str">
        <f t="shared" si="86"/>
        <v>lange baan;50;vrije slag;mannen;oud</v>
      </c>
      <c r="C1276" s="119" t="str">
        <f t="shared" si="87"/>
        <v>lange baan;50;vrije slag;mannen</v>
      </c>
      <c r="D1276" s="119" t="str">
        <f t="shared" si="84"/>
        <v>lange baan;50;vrije slag;mannen0,000349537037037037</v>
      </c>
      <c r="E1276" s="119" t="str">
        <f t="shared" si="85"/>
        <v>lange baan;50;vrije slag;mannen;oud0,000349537037037037</v>
      </c>
      <c r="F1276" s="43" t="s">
        <v>578</v>
      </c>
      <c r="G1276" s="43" t="s">
        <v>456</v>
      </c>
      <c r="H1276" s="57">
        <v>50</v>
      </c>
      <c r="I1276" s="43" t="s">
        <v>12</v>
      </c>
      <c r="J1276" s="43" t="s">
        <v>450</v>
      </c>
      <c r="K1276" s="57">
        <f>VLOOKUP(N1276,stamgegevens!B$2:D$80,2,FALSE)</f>
        <v>2009</v>
      </c>
      <c r="L1276" s="114" t="str">
        <f>VLOOKUP(YEAR(O1276)-VLOOKUP(N1276,stamgegevens!$B$2:$D$297,2,FALSE),stamgegevens!$F$3:$G$297,2,FALSE)</f>
        <v>15 jaar</v>
      </c>
      <c r="M1276" s="109">
        <v>3.4953703703703704E-4</v>
      </c>
      <c r="N1276" s="43" t="s">
        <v>459</v>
      </c>
      <c r="O1276" s="113">
        <v>45312</v>
      </c>
      <c r="P1276" s="43" t="s">
        <v>37</v>
      </c>
      <c r="Q1276" s="43" t="s">
        <v>53</v>
      </c>
    </row>
    <row r="1277" spans="1:17" hidden="1" x14ac:dyDescent="0.55000000000000004">
      <c r="A1277" s="117" t="e">
        <f>VLOOKUP(B1277,verwijzingen!$A$5:$B$152,2,FALSE)&amp;L1277</f>
        <v>#N/A</v>
      </c>
      <c r="B1277" s="119" t="str">
        <f t="shared" si="86"/>
        <v>lange baan;100;vrije slag;mannen;oud</v>
      </c>
      <c r="C1277" s="119" t="str">
        <f t="shared" si="87"/>
        <v>lange baan;100;vrije slag;mannen</v>
      </c>
      <c r="D1277" s="119" t="str">
        <f t="shared" si="84"/>
        <v>lange baan;100;vrije slag;mannen0,00079375</v>
      </c>
      <c r="E1277" s="119" t="str">
        <f t="shared" si="85"/>
        <v>lange baan;100;vrije slag;mannen;oud0,00079375</v>
      </c>
      <c r="F1277" s="43" t="s">
        <v>578</v>
      </c>
      <c r="G1277" s="43" t="s">
        <v>456</v>
      </c>
      <c r="H1277" s="57">
        <v>100</v>
      </c>
      <c r="I1277" s="43" t="s">
        <v>12</v>
      </c>
      <c r="J1277" s="43" t="s">
        <v>450</v>
      </c>
      <c r="K1277" s="57">
        <f>VLOOKUP(N1277,stamgegevens!B$2:D$80,2,FALSE)</f>
        <v>2009</v>
      </c>
      <c r="L1277" s="114" t="str">
        <f>VLOOKUP(YEAR(O1277)-VLOOKUP(N1277,stamgegevens!$B$2:$D$297,2,FALSE),stamgegevens!$F$3:$G$297,2,FALSE)</f>
        <v>15 jaar</v>
      </c>
      <c r="M1277" s="109">
        <v>7.9375000000000008E-4</v>
      </c>
      <c r="N1277" s="43" t="s">
        <v>459</v>
      </c>
      <c r="O1277" s="113">
        <v>45312</v>
      </c>
      <c r="P1277" s="43" t="s">
        <v>37</v>
      </c>
      <c r="Q1277" s="43" t="s">
        <v>53</v>
      </c>
    </row>
    <row r="1278" spans="1:17" hidden="1" x14ac:dyDescent="0.55000000000000004">
      <c r="A1278" s="117" t="str">
        <f>VLOOKUP(B1278,verwijzingen!$A$5:$B$152,2,FALSE)&amp;L1278</f>
        <v>lbhru10015 jaar</v>
      </c>
      <c r="B1278" s="119" t="str">
        <f t="shared" si="86"/>
        <v>lange baan;100;rugslag;mannen;record</v>
      </c>
      <c r="C1278" s="119" t="str">
        <f t="shared" si="87"/>
        <v>lange baan;100;rugslag;mannen</v>
      </c>
      <c r="D1278" s="119" t="str">
        <f t="shared" si="84"/>
        <v>lange baan;100;rugslag;mannen0,00091724537037037</v>
      </c>
      <c r="E1278" s="119" t="str">
        <f t="shared" si="85"/>
        <v>lange baan;100;rugslag;mannen;record0,00091724537037037</v>
      </c>
      <c r="F1278" s="43" t="s">
        <v>578</v>
      </c>
      <c r="G1278" s="43" t="s">
        <v>456</v>
      </c>
      <c r="H1278" s="57">
        <v>100</v>
      </c>
      <c r="I1278" s="43" t="s">
        <v>13</v>
      </c>
      <c r="J1278" s="43" t="s">
        <v>450</v>
      </c>
      <c r="K1278" s="57">
        <f>VLOOKUP(N1278,stamgegevens!B$2:D$80,2,FALSE)</f>
        <v>2009</v>
      </c>
      <c r="L1278" s="114" t="str">
        <f>VLOOKUP(YEAR(O1278)-VLOOKUP(N1278,stamgegevens!$B$2:$D$297,2,FALSE),stamgegevens!$F$3:$G$297,2,FALSE)</f>
        <v>15 jaar</v>
      </c>
      <c r="M1278" s="109">
        <v>9.1724537037037035E-4</v>
      </c>
      <c r="N1278" s="43" t="s">
        <v>459</v>
      </c>
      <c r="O1278" s="113">
        <v>45312</v>
      </c>
      <c r="P1278" s="43" t="s">
        <v>37</v>
      </c>
      <c r="Q1278" s="43" t="s">
        <v>38</v>
      </c>
    </row>
    <row r="1279" spans="1:17" hidden="1" x14ac:dyDescent="0.55000000000000004">
      <c r="A1279" s="117" t="str">
        <f>VLOOKUP(B1279,verwijzingen!$A$5:$B$152,2,FALSE)&amp;L1279</f>
        <v>lbdsc10017 jaar</v>
      </c>
      <c r="B1279" s="119" t="str">
        <f t="shared" si="86"/>
        <v>lange baan;100;schoolslag;vrouwen;record</v>
      </c>
      <c r="C1279" s="119" t="str">
        <f t="shared" si="87"/>
        <v>lange baan;100;schoolslag;vrouwen</v>
      </c>
      <c r="D1279" s="119" t="str">
        <f t="shared" si="84"/>
        <v>lange baan;100;schoolslag;vrouwen0,000973842592592593</v>
      </c>
      <c r="E1279" s="119" t="str">
        <f t="shared" si="85"/>
        <v>lange baan;100;schoolslag;vrouwen;record0,000973842592592593</v>
      </c>
      <c r="F1279" s="43" t="s">
        <v>578</v>
      </c>
      <c r="G1279" s="43" t="s">
        <v>456</v>
      </c>
      <c r="H1279" s="57">
        <v>100</v>
      </c>
      <c r="I1279" s="43" t="s">
        <v>14</v>
      </c>
      <c r="J1279" s="43" t="s">
        <v>451</v>
      </c>
      <c r="K1279" s="57">
        <f>VLOOKUP(N1279,stamgegevens!B$2:D$80,2,FALSE)</f>
        <v>2007</v>
      </c>
      <c r="L1279" s="114" t="str">
        <f>VLOOKUP(YEAR(O1279)-VLOOKUP(N1279,stamgegevens!$B$2:$D$297,2,FALSE),stamgegevens!$F$3:$G$297,2,FALSE)</f>
        <v>17 jaar</v>
      </c>
      <c r="M1279" s="109">
        <v>9.7384259259259266E-4</v>
      </c>
      <c r="N1279" s="43" t="s">
        <v>26</v>
      </c>
      <c r="O1279" s="113">
        <v>45312</v>
      </c>
      <c r="P1279" s="43" t="s">
        <v>37</v>
      </c>
      <c r="Q1279" s="43" t="s">
        <v>38</v>
      </c>
    </row>
    <row r="1280" spans="1:17" hidden="1" x14ac:dyDescent="0.55000000000000004">
      <c r="A1280" s="117" t="e">
        <f>VLOOKUP(B1280,verwijzingen!$A$5:$B$152,2,FALSE)&amp;L1280</f>
        <v>#N/A</v>
      </c>
      <c r="B1280" s="119" t="str">
        <f t="shared" si="86"/>
        <v>lange baan;100;vlinderslag;vrouwen;oud</v>
      </c>
      <c r="C1280" s="119" t="str">
        <f t="shared" si="87"/>
        <v>lange baan;100;vlinderslag;vrouwen</v>
      </c>
      <c r="D1280" s="119" t="str">
        <f t="shared" si="84"/>
        <v>lange baan;100;vlinderslag;vrouwen0,0008375</v>
      </c>
      <c r="E1280" s="119" t="str">
        <f t="shared" si="85"/>
        <v>lange baan;100;vlinderslag;vrouwen;oud0,0008375</v>
      </c>
      <c r="F1280" s="43" t="s">
        <v>578</v>
      </c>
      <c r="G1280" s="43" t="s">
        <v>456</v>
      </c>
      <c r="H1280" s="43">
        <v>100</v>
      </c>
      <c r="I1280" s="43" t="s">
        <v>15</v>
      </c>
      <c r="J1280" s="43" t="s">
        <v>451</v>
      </c>
      <c r="K1280" s="43">
        <f>VLOOKUP(N1280,stamgegevens!B$2:D$80,2,FALSE)</f>
        <v>2007</v>
      </c>
      <c r="L1280" s="184" t="str">
        <f>VLOOKUP(YEAR(O1280)-VLOOKUP(N1280,stamgegevens!$B$2:$D$297,2,FALSE),stamgegevens!$F$3:$G$297,2,FALSE)</f>
        <v>17 jaar</v>
      </c>
      <c r="M1280" s="185">
        <v>8.3750000000000003E-4</v>
      </c>
      <c r="N1280" s="43" t="s">
        <v>26</v>
      </c>
      <c r="O1280" s="164">
        <v>45312</v>
      </c>
      <c r="P1280" s="43" t="s">
        <v>37</v>
      </c>
      <c r="Q1280" s="43" t="s">
        <v>53</v>
      </c>
    </row>
    <row r="1281" spans="1:17" hidden="1" x14ac:dyDescent="0.55000000000000004">
      <c r="A1281" s="117" t="e">
        <f>VLOOKUP(B1281,verwijzingen!$A$5:$B$152,2,FALSE)&amp;L1281</f>
        <v>#N/A</v>
      </c>
      <c r="B1281" s="119" t="str">
        <f t="shared" si="86"/>
        <v>lange baan;200;vlinderslag;vrouwen;oud</v>
      </c>
      <c r="C1281" s="119" t="str">
        <f t="shared" si="87"/>
        <v>lange baan;200;vlinderslag;vrouwen</v>
      </c>
      <c r="D1281" s="119" t="str">
        <f t="shared" si="84"/>
        <v>lange baan;200;vlinderslag;vrouwen0,00181377314814815</v>
      </c>
      <c r="E1281" s="119" t="str">
        <f t="shared" si="85"/>
        <v>lange baan;200;vlinderslag;vrouwen;oud0,00181377314814815</v>
      </c>
      <c r="F1281" s="43" t="s">
        <v>578</v>
      </c>
      <c r="G1281" s="43" t="s">
        <v>456</v>
      </c>
      <c r="H1281" s="57">
        <v>200</v>
      </c>
      <c r="I1281" s="43" t="s">
        <v>15</v>
      </c>
      <c r="J1281" s="43" t="s">
        <v>451</v>
      </c>
      <c r="K1281" s="57">
        <f>VLOOKUP(N1281,stamgegevens!B$2:D$80,2,FALSE)</f>
        <v>2007</v>
      </c>
      <c r="L1281" s="114" t="str">
        <f>VLOOKUP(YEAR(O1281)-VLOOKUP(N1281,stamgegevens!$B$2:$D$297,2,FALSE),stamgegevens!$F$3:$G$297,2,FALSE)</f>
        <v>17 jaar</v>
      </c>
      <c r="M1281" s="109">
        <v>1.8137731481481479E-3</v>
      </c>
      <c r="N1281" s="43" t="s">
        <v>26</v>
      </c>
      <c r="O1281" s="113">
        <v>45312</v>
      </c>
      <c r="P1281" s="43" t="s">
        <v>37</v>
      </c>
      <c r="Q1281" s="43" t="s">
        <v>53</v>
      </c>
    </row>
    <row r="1282" spans="1:17" x14ac:dyDescent="0.55000000000000004">
      <c r="A1282" s="117" t="str">
        <f>VLOOKUP(B1282,verwijzingen!$A$5:$B$152,2,FALSE)&amp;L1282</f>
        <v>kbdvr5011 jaar</v>
      </c>
      <c r="B1282" s="119" t="str">
        <f t="shared" si="86"/>
        <v>korte baan;50;vrije slag;vrouwen;record</v>
      </c>
      <c r="C1282" s="119" t="str">
        <f t="shared" si="87"/>
        <v>korte baan;50;vrije slag;vrouwen</v>
      </c>
      <c r="D1282" s="119" t="str">
        <f t="shared" si="84"/>
        <v>korte baan;50;vrije slag;vrouwen0,000403587962962963</v>
      </c>
      <c r="E1282" s="119" t="str">
        <f t="shared" si="85"/>
        <v>korte baan;50;vrije slag;vrouwen;record0,000403587962962963</v>
      </c>
      <c r="F1282" s="43" t="s">
        <v>578</v>
      </c>
      <c r="G1282" s="43" t="s">
        <v>57</v>
      </c>
      <c r="H1282" s="57">
        <v>50</v>
      </c>
      <c r="I1282" s="43" t="s">
        <v>12</v>
      </c>
      <c r="J1282" s="43" t="s">
        <v>451</v>
      </c>
      <c r="K1282" s="57">
        <f>VLOOKUP(N1282,stamgegevens!B$2:D$80,2,FALSE)</f>
        <v>2013</v>
      </c>
      <c r="L1282" s="114" t="str">
        <f>VLOOKUP(YEAR(O1282)-VLOOKUP(N1282,stamgegevens!$B$2:$D$297,2,FALSE),stamgegevens!$F$3:$G$297,2,FALSE)</f>
        <v>11 jaar</v>
      </c>
      <c r="M1282" s="109">
        <v>4.0358796296296296E-4</v>
      </c>
      <c r="N1282" s="43" t="s">
        <v>503</v>
      </c>
      <c r="O1282" s="113">
        <v>45332</v>
      </c>
      <c r="P1282" s="43" t="s">
        <v>580</v>
      </c>
      <c r="Q1282" s="43" t="s">
        <v>38</v>
      </c>
    </row>
    <row r="1283" spans="1:17" hidden="1" x14ac:dyDescent="0.55000000000000004">
      <c r="A1283" s="117" t="e">
        <f>VLOOKUP(B1283,verwijzingen!$A$5:$B$152,2,FALSE)&amp;L1283</f>
        <v>#N/A</v>
      </c>
      <c r="B1283" s="119" t="str">
        <f t="shared" si="86"/>
        <v>korte baan;200;wisselslag;vrouwen;oud</v>
      </c>
      <c r="C1283" s="119" t="str">
        <f t="shared" si="87"/>
        <v>korte baan;200;wisselslag;vrouwen</v>
      </c>
      <c r="D1283" s="119" t="str">
        <f t="shared" si="84"/>
        <v>korte baan;200;wisselslag;vrouwen0,00233541666666667</v>
      </c>
      <c r="E1283" s="119" t="str">
        <f t="shared" si="85"/>
        <v>korte baan;200;wisselslag;vrouwen;oud0,00233541666666667</v>
      </c>
      <c r="F1283" s="43" t="s">
        <v>578</v>
      </c>
      <c r="G1283" s="43" t="s">
        <v>57</v>
      </c>
      <c r="H1283" s="57">
        <v>200</v>
      </c>
      <c r="I1283" s="43" t="s">
        <v>17</v>
      </c>
      <c r="J1283" s="43" t="s">
        <v>451</v>
      </c>
      <c r="K1283" s="57">
        <f>VLOOKUP(N1283,stamgegevens!B$2:D$80,2,FALSE)</f>
        <v>2013</v>
      </c>
      <c r="L1283" s="114" t="str">
        <f>VLOOKUP(YEAR(O1283)-VLOOKUP(N1283,stamgegevens!$B$2:$D$297,2,FALSE),stamgegevens!$F$3:$G$297,2,FALSE)</f>
        <v>11 jaar</v>
      </c>
      <c r="M1283" s="109">
        <v>2.3354166666666666E-3</v>
      </c>
      <c r="N1283" s="43" t="s">
        <v>503</v>
      </c>
      <c r="O1283" s="113">
        <v>45332</v>
      </c>
      <c r="P1283" s="43" t="s">
        <v>580</v>
      </c>
      <c r="Q1283" s="43" t="s">
        <v>53</v>
      </c>
    </row>
    <row r="1284" spans="1:17" hidden="1" x14ac:dyDescent="0.55000000000000004">
      <c r="A1284" s="117" t="e">
        <f>VLOOKUP(B1284,verwijzingen!$A$5:$B$152,2,FALSE)&amp;L1284</f>
        <v>#N/A</v>
      </c>
      <c r="B1284" s="119" t="str">
        <f t="shared" si="86"/>
        <v>korte baan;50;vrije slag;mannen;oud</v>
      </c>
      <c r="C1284" s="119" t="str">
        <f t="shared" si="87"/>
        <v>korte baan;50;vrije slag;mannen</v>
      </c>
      <c r="D1284" s="119" t="str">
        <f t="shared" si="84"/>
        <v>korte baan;50;vrije slag;mannen0,000363657407407407</v>
      </c>
      <c r="E1284" s="119" t="str">
        <f t="shared" si="85"/>
        <v>korte baan;50;vrije slag;mannen;oud0,000363657407407407</v>
      </c>
      <c r="F1284" s="43" t="s">
        <v>578</v>
      </c>
      <c r="G1284" s="43" t="s">
        <v>57</v>
      </c>
      <c r="H1284" s="57">
        <v>50</v>
      </c>
      <c r="I1284" s="43" t="s">
        <v>12</v>
      </c>
      <c r="J1284" s="43" t="s">
        <v>450</v>
      </c>
      <c r="K1284" s="57">
        <f>VLOOKUP(N1284,stamgegevens!B$2:D$80,2,FALSE)</f>
        <v>2012</v>
      </c>
      <c r="L1284" s="114" t="str">
        <f>VLOOKUP(YEAR(O1284)-VLOOKUP(N1284,stamgegevens!$B$2:$D$297,2,FALSE),stamgegevens!$F$3:$G$297,2,FALSE)</f>
        <v>12 jaar</v>
      </c>
      <c r="M1284" s="109">
        <v>3.6365740740740743E-4</v>
      </c>
      <c r="N1284" s="43" t="s">
        <v>577</v>
      </c>
      <c r="O1284" s="113">
        <v>45346</v>
      </c>
      <c r="P1284" s="43" t="s">
        <v>584</v>
      </c>
      <c r="Q1284" s="43" t="s">
        <v>53</v>
      </c>
    </row>
    <row r="1285" spans="1:17" hidden="1" x14ac:dyDescent="0.55000000000000004">
      <c r="A1285" s="117" t="e">
        <f>VLOOKUP(B1285,verwijzingen!$A$5:$B$152,2,FALSE)&amp;L1285</f>
        <v>#N/A</v>
      </c>
      <c r="B1285" s="119" t="str">
        <f t="shared" si="86"/>
        <v>lange baan;50;vlinderslag;vrouwen;oud</v>
      </c>
      <c r="C1285" s="119" t="str">
        <f t="shared" si="87"/>
        <v>lange baan;50;vlinderslag;vrouwen</v>
      </c>
      <c r="D1285" s="119" t="str">
        <f t="shared" si="84"/>
        <v>lange baan;50;vlinderslag;vrouwen0,000362847222222222</v>
      </c>
      <c r="E1285" s="119" t="str">
        <f t="shared" si="85"/>
        <v>lange baan;50;vlinderslag;vrouwen;oud0,000362847222222222</v>
      </c>
      <c r="F1285" s="43" t="s">
        <v>578</v>
      </c>
      <c r="G1285" s="43" t="s">
        <v>456</v>
      </c>
      <c r="H1285" s="57">
        <v>50</v>
      </c>
      <c r="I1285" s="43" t="s">
        <v>15</v>
      </c>
      <c r="J1285" s="43" t="s">
        <v>451</v>
      </c>
      <c r="K1285" s="57">
        <f>VLOOKUP(N1285,stamgegevens!B$2:D$80,2,FALSE)</f>
        <v>2007</v>
      </c>
      <c r="L1285" s="114" t="str">
        <f>VLOOKUP(YEAR(O1285)-VLOOKUP(N1285,stamgegevens!$B$2:$D$297,2,FALSE),stamgegevens!$F$3:$G$297,2,FALSE)</f>
        <v>17 jaar</v>
      </c>
      <c r="M1285" s="109">
        <v>3.628472222222223E-4</v>
      </c>
      <c r="N1285" s="43" t="s">
        <v>26</v>
      </c>
      <c r="O1285" s="113">
        <v>45354</v>
      </c>
      <c r="P1285" s="43" t="s">
        <v>447</v>
      </c>
      <c r="Q1285" s="43" t="s">
        <v>53</v>
      </c>
    </row>
    <row r="1286" spans="1:17" hidden="1" x14ac:dyDescent="0.55000000000000004">
      <c r="A1286" s="117" t="e">
        <f>VLOOKUP(B1286,verwijzingen!$A$5:$B$152,2,FALSE)&amp;L1286</f>
        <v>#N/A</v>
      </c>
      <c r="B1286" s="119" t="str">
        <f t="shared" si="86"/>
        <v>lange baan;200;wisselslag;vrouwen;oud</v>
      </c>
      <c r="C1286" s="119" t="str">
        <f t="shared" si="87"/>
        <v>lange baan;200;wisselslag;vrouwen</v>
      </c>
      <c r="D1286" s="119" t="str">
        <f t="shared" si="84"/>
        <v>lange baan;200;wisselslag;vrouwen0,00180532407407407</v>
      </c>
      <c r="E1286" s="119" t="str">
        <f t="shared" si="85"/>
        <v>lange baan;200;wisselslag;vrouwen;oud0,00180532407407407</v>
      </c>
      <c r="F1286" s="43" t="s">
        <v>578</v>
      </c>
      <c r="G1286" s="43" t="s">
        <v>456</v>
      </c>
      <c r="H1286" s="43">
        <v>200</v>
      </c>
      <c r="I1286" s="43" t="s">
        <v>17</v>
      </c>
      <c r="J1286" s="43" t="s">
        <v>451</v>
      </c>
      <c r="K1286" s="43">
        <f>VLOOKUP(N1286,stamgegevens!B$2:D$80,2,FALSE)</f>
        <v>2007</v>
      </c>
      <c r="L1286" s="184" t="str">
        <f>VLOOKUP(YEAR(O1286)-VLOOKUP(N1286,stamgegevens!$B$2:$D$297,2,FALSE),stamgegevens!$F$3:$G$297,2,FALSE)</f>
        <v>17 jaar</v>
      </c>
      <c r="M1286" s="185">
        <v>1.805324074074074E-3</v>
      </c>
      <c r="N1286" s="43" t="s">
        <v>26</v>
      </c>
      <c r="O1286" s="164">
        <v>45354</v>
      </c>
      <c r="P1286" s="43" t="s">
        <v>447</v>
      </c>
      <c r="Q1286" s="43" t="s">
        <v>53</v>
      </c>
    </row>
    <row r="1287" spans="1:17" hidden="1" x14ac:dyDescent="0.55000000000000004">
      <c r="A1287" s="117" t="str">
        <f>VLOOKUP(B1287,verwijzingen!$A$5:$B$152,2,FALSE)&amp;L1287</f>
        <v>lbdwi40017 jaar</v>
      </c>
      <c r="B1287" s="119" t="str">
        <f t="shared" si="86"/>
        <v>lange baan;400;wisselslag;vrouwen;record</v>
      </c>
      <c r="C1287" s="119" t="str">
        <f t="shared" si="87"/>
        <v>lange baan;400;wisselslag;vrouwen</v>
      </c>
      <c r="D1287" s="119" t="str">
        <f t="shared" si="84"/>
        <v>lange baan;400;wisselslag;vrouwen0,00380868055555556</v>
      </c>
      <c r="E1287" s="119" t="str">
        <f t="shared" si="85"/>
        <v>lange baan;400;wisselslag;vrouwen;record0,00380868055555556</v>
      </c>
      <c r="F1287" s="43" t="s">
        <v>578</v>
      </c>
      <c r="G1287" s="43" t="s">
        <v>456</v>
      </c>
      <c r="H1287" s="57">
        <v>400</v>
      </c>
      <c r="I1287" s="43" t="s">
        <v>17</v>
      </c>
      <c r="J1287" s="43" t="s">
        <v>451</v>
      </c>
      <c r="K1287" s="57">
        <f>VLOOKUP(N1287,stamgegevens!B$2:D$80,2,FALSE)</f>
        <v>2007</v>
      </c>
      <c r="L1287" s="114" t="str">
        <f>VLOOKUP(YEAR(O1287)-VLOOKUP(N1287,stamgegevens!$B$2:$D$297,2,FALSE),stamgegevens!$F$3:$G$297,2,FALSE)</f>
        <v>17 jaar</v>
      </c>
      <c r="M1287" s="109">
        <v>3.8086805555555552E-3</v>
      </c>
      <c r="N1287" s="43" t="s">
        <v>26</v>
      </c>
      <c r="O1287" s="113">
        <v>45354</v>
      </c>
      <c r="P1287" s="43" t="s">
        <v>447</v>
      </c>
      <c r="Q1287" s="43" t="s">
        <v>38</v>
      </c>
    </row>
    <row r="1288" spans="1:17" x14ac:dyDescent="0.55000000000000004">
      <c r="A1288" s="117" t="e">
        <f>VLOOKUP(B1288,verwijzingen!$A$5:$B$152,2,FALSE)&amp;L1288</f>
        <v>#N/A</v>
      </c>
      <c r="B1288" s="119" t="str">
        <f t="shared" si="86"/>
        <v>korte baan;4x50;wisselslag;gemengd;record</v>
      </c>
      <c r="C1288" s="119" t="str">
        <f t="shared" si="87"/>
        <v>korte baan;4x50;wisselslag;gemengd</v>
      </c>
      <c r="D1288" s="119" t="str">
        <f t="shared" si="84"/>
        <v>korte baan;4x50;wisselslag;gemengd0,00211423611111111</v>
      </c>
      <c r="E1288" s="119" t="str">
        <f t="shared" si="85"/>
        <v>korte baan;4x50;wisselslag;gemengd;record0,00211423611111111</v>
      </c>
      <c r="F1288" s="43" t="s">
        <v>578</v>
      </c>
      <c r="G1288" s="43" t="s">
        <v>57</v>
      </c>
      <c r="H1288" s="57" t="s">
        <v>350</v>
      </c>
      <c r="I1288" s="43" t="s">
        <v>17</v>
      </c>
      <c r="J1288" s="43" t="s">
        <v>490</v>
      </c>
      <c r="K1288" s="57">
        <f>VLOOKUP(N1288,stamgegevens!B$2:D$80,2,FALSE)</f>
        <v>2000</v>
      </c>
      <c r="L1288" s="114" t="str">
        <f>VLOOKUP(YEAR(O1288)-VLOOKUP(N1288,stamgegevens!$B$2:$D$297,2,FALSE),stamgegevens!$F$3:$G$297,2,FALSE)</f>
        <v>&gt;= 18 jaar</v>
      </c>
      <c r="M1288" s="109">
        <v>2.1142361111111114E-3</v>
      </c>
      <c r="N1288" s="43" t="s">
        <v>491</v>
      </c>
      <c r="O1288" s="113">
        <v>45354</v>
      </c>
      <c r="P1288" s="43" t="s">
        <v>449</v>
      </c>
      <c r="Q1288" s="43" t="s">
        <v>38</v>
      </c>
    </row>
    <row r="1289" spans="1:17" hidden="1" x14ac:dyDescent="0.55000000000000004">
      <c r="A1289" s="117" t="e">
        <f>VLOOKUP(B1289,verwijzingen!$A$5:$B$152,2,FALSE)&amp;L1289</f>
        <v>#N/A</v>
      </c>
      <c r="B1289" s="119" t="str">
        <f t="shared" si="86"/>
        <v>korte baan;50;schoolslag;mannen;oud</v>
      </c>
      <c r="C1289" s="119" t="str">
        <f t="shared" si="87"/>
        <v>korte baan;50;schoolslag;mannen</v>
      </c>
      <c r="D1289" s="119" t="str">
        <f t="shared" si="84"/>
        <v>korte baan;50;schoolslag;mannen0,00049525462962963</v>
      </c>
      <c r="E1289" s="119" t="str">
        <f t="shared" si="85"/>
        <v>korte baan;50;schoolslag;mannen;oud0,00049525462962963</v>
      </c>
      <c r="F1289" s="43" t="s">
        <v>578</v>
      </c>
      <c r="G1289" s="43" t="s">
        <v>57</v>
      </c>
      <c r="H1289" s="57">
        <v>50</v>
      </c>
      <c r="I1289" s="43" t="s">
        <v>14</v>
      </c>
      <c r="J1289" s="43" t="s">
        <v>450</v>
      </c>
      <c r="K1289" s="57">
        <f>VLOOKUP(N1289,stamgegevens!B$2:D$80,2,FALSE)</f>
        <v>2012</v>
      </c>
      <c r="L1289" s="114" t="str">
        <f>VLOOKUP(YEAR(O1289)-VLOOKUP(N1289,stamgegevens!$B$2:$D$297,2,FALSE),stamgegevens!$F$3:$G$297,2,FALSE)</f>
        <v>12 jaar</v>
      </c>
      <c r="M1289" s="109">
        <v>4.9525462962962956E-4</v>
      </c>
      <c r="N1289" s="43" t="s">
        <v>577</v>
      </c>
      <c r="O1289" s="113">
        <v>45354</v>
      </c>
      <c r="P1289" s="43" t="s">
        <v>449</v>
      </c>
      <c r="Q1289" s="43" t="s">
        <v>53</v>
      </c>
    </row>
    <row r="1290" spans="1:17" hidden="1" x14ac:dyDescent="0.55000000000000004">
      <c r="A1290" s="117" t="e">
        <f>VLOOKUP(B1290,verwijzingen!$A$5:$B$152,2,FALSE)&amp;L1290</f>
        <v>#N/A</v>
      </c>
      <c r="B1290" s="119" t="str">
        <f t="shared" si="86"/>
        <v>korte baan;100;schoolslag;mannen;oud</v>
      </c>
      <c r="C1290" s="119" t="str">
        <f t="shared" si="87"/>
        <v>korte baan;100;schoolslag;mannen</v>
      </c>
      <c r="D1290" s="119" t="str">
        <f t="shared" si="84"/>
        <v>korte baan;100;schoolslag;mannen0,00106550925925926</v>
      </c>
      <c r="E1290" s="119" t="str">
        <f t="shared" si="85"/>
        <v>korte baan;100;schoolslag;mannen;oud0,00106550925925926</v>
      </c>
      <c r="F1290" s="36" t="s">
        <v>578</v>
      </c>
      <c r="G1290" s="43" t="s">
        <v>57</v>
      </c>
      <c r="H1290" s="57">
        <v>100</v>
      </c>
      <c r="I1290" s="36" t="s">
        <v>14</v>
      </c>
      <c r="J1290" s="43" t="s">
        <v>450</v>
      </c>
      <c r="K1290" s="57">
        <f>VLOOKUP(N1290,stamgegevens!B$2:D$80,2,FALSE)</f>
        <v>2012</v>
      </c>
      <c r="L1290" s="114" t="str">
        <f>VLOOKUP(YEAR(O1290)-VLOOKUP(N1290,stamgegevens!$B$2:$D$297,2,FALSE),stamgegevens!$F$3:$G$297,2,FALSE)</f>
        <v>12 jaar</v>
      </c>
      <c r="M1290" s="109">
        <v>1.0655092592592593E-3</v>
      </c>
      <c r="N1290" s="43" t="s">
        <v>577</v>
      </c>
      <c r="O1290" s="113">
        <v>45354</v>
      </c>
      <c r="P1290" s="43" t="s">
        <v>449</v>
      </c>
      <c r="Q1290" s="43" t="s">
        <v>53</v>
      </c>
    </row>
    <row r="1291" spans="1:17" x14ac:dyDescent="0.55000000000000004">
      <c r="A1291" s="117" t="str">
        <f>VLOOKUP(B1291,verwijzingen!$A$5:$B$152,2,FALSE)&amp;L1291</f>
        <v>kbhvl2510 jaar</v>
      </c>
      <c r="B1291" s="119" t="str">
        <f t="shared" si="86"/>
        <v>korte baan;25;vlinderslag;mannen;record</v>
      </c>
      <c r="C1291" s="119" t="str">
        <f t="shared" si="87"/>
        <v>korte baan;25;vlinderslag;mannen</v>
      </c>
      <c r="D1291" s="119" t="str">
        <f t="shared" si="84"/>
        <v>korte baan;25;vlinderslag;mannen0,00032025462962963</v>
      </c>
      <c r="E1291" s="119" t="str">
        <f t="shared" si="85"/>
        <v>korte baan;25;vlinderslag;mannen;record0,00032025462962963</v>
      </c>
      <c r="F1291" s="43" t="s">
        <v>578</v>
      </c>
      <c r="G1291" s="43" t="s">
        <v>57</v>
      </c>
      <c r="H1291" s="57">
        <v>25</v>
      </c>
      <c r="I1291" s="43" t="s">
        <v>15</v>
      </c>
      <c r="J1291" s="43" t="s">
        <v>450</v>
      </c>
      <c r="K1291" s="57">
        <f>VLOOKUP(N1291,stamgegevens!B$2:D$80,2,FALSE)</f>
        <v>2014</v>
      </c>
      <c r="L1291" s="114" t="str">
        <f>VLOOKUP(YEAR(O1291)-VLOOKUP(N1291,stamgegevens!$B$2:$D$297,2,FALSE),stamgegevens!$F$3:$G$297,2,FALSE)</f>
        <v>10 jaar</v>
      </c>
      <c r="M1291" s="109">
        <v>3.2025462962962964E-4</v>
      </c>
      <c r="N1291" s="43" t="s">
        <v>537</v>
      </c>
      <c r="O1291" s="113">
        <v>45354</v>
      </c>
      <c r="P1291" s="43" t="s">
        <v>449</v>
      </c>
      <c r="Q1291" s="43" t="s">
        <v>38</v>
      </c>
    </row>
    <row r="1292" spans="1:17" x14ac:dyDescent="0.55000000000000004">
      <c r="A1292" s="117" t="str">
        <f>VLOOKUP(B1292,verwijzingen!$A$5:$B$152,2,FALSE)&amp;L1292</f>
        <v>kbdvl2511 jaar</v>
      </c>
      <c r="B1292" s="119" t="str">
        <f t="shared" si="86"/>
        <v>korte baan;25;vlinderslag;vrouwen;record</v>
      </c>
      <c r="C1292" s="119" t="str">
        <f t="shared" si="87"/>
        <v>korte baan;25;vlinderslag;vrouwen</v>
      </c>
      <c r="D1292" s="119" t="str">
        <f t="shared" si="84"/>
        <v>korte baan;25;vlinderslag;vrouwen0,000258796296296296</v>
      </c>
      <c r="E1292" s="119" t="str">
        <f t="shared" si="85"/>
        <v>korte baan;25;vlinderslag;vrouwen;record0,000258796296296296</v>
      </c>
      <c r="F1292" s="43" t="s">
        <v>578</v>
      </c>
      <c r="G1292" s="43" t="s">
        <v>57</v>
      </c>
      <c r="H1292" s="57">
        <v>25</v>
      </c>
      <c r="I1292" s="43" t="s">
        <v>15</v>
      </c>
      <c r="J1292" s="43" t="s">
        <v>451</v>
      </c>
      <c r="K1292" s="57">
        <f>VLOOKUP(N1292,stamgegevens!B$2:D$80,2,FALSE)</f>
        <v>2013</v>
      </c>
      <c r="L1292" s="114" t="str">
        <f>VLOOKUP(YEAR(O1292)-VLOOKUP(N1292,stamgegevens!$B$2:$D$297,2,FALSE),stamgegevens!$F$3:$G$297,2,FALSE)</f>
        <v>11 jaar</v>
      </c>
      <c r="M1292" s="109">
        <v>2.587962962962963E-4</v>
      </c>
      <c r="N1292" s="43" t="s">
        <v>579</v>
      </c>
      <c r="O1292" s="113">
        <v>45354</v>
      </c>
      <c r="P1292" s="43" t="s">
        <v>449</v>
      </c>
      <c r="Q1292" s="43" t="s">
        <v>38</v>
      </c>
    </row>
    <row r="1293" spans="1:17" hidden="1" x14ac:dyDescent="0.55000000000000004">
      <c r="A1293" s="117" t="e">
        <f>VLOOKUP(B1293,verwijzingen!$A$5:$B$152,2,FALSE)&amp;L1293</f>
        <v>#N/A</v>
      </c>
      <c r="B1293" s="119" t="str">
        <f t="shared" si="86"/>
        <v>korte baan;100;vrije slag;vrouwen;oud</v>
      </c>
      <c r="C1293" s="119" t="str">
        <f t="shared" si="87"/>
        <v>korte baan;100;vrije slag;vrouwen</v>
      </c>
      <c r="D1293" s="119" t="str">
        <f t="shared" si="84"/>
        <v>korte baan;100;vrije slag;vrouwen0,000944328703703704</v>
      </c>
      <c r="E1293" s="119" t="str">
        <f t="shared" si="85"/>
        <v>korte baan;100;vrije slag;vrouwen;oud0,000944328703703704</v>
      </c>
      <c r="F1293" s="36" t="s">
        <v>578</v>
      </c>
      <c r="G1293" s="43" t="s">
        <v>57</v>
      </c>
      <c r="H1293" s="57">
        <v>100</v>
      </c>
      <c r="I1293" s="36" t="s">
        <v>12</v>
      </c>
      <c r="J1293" s="43" t="s">
        <v>451</v>
      </c>
      <c r="K1293" s="57">
        <f>VLOOKUP(N1293,stamgegevens!B$2:D$80,2,FALSE)</f>
        <v>2013</v>
      </c>
      <c r="L1293" s="114" t="str">
        <f>VLOOKUP(YEAR(O1293)-VLOOKUP(N1293,stamgegevens!$B$2:$D$297,2,FALSE),stamgegevens!$F$3:$G$297,2,FALSE)</f>
        <v>11 jaar</v>
      </c>
      <c r="M1293" s="109">
        <v>9.4432870370370374E-4</v>
      </c>
      <c r="N1293" s="43" t="s">
        <v>503</v>
      </c>
      <c r="O1293" s="113">
        <v>45354</v>
      </c>
      <c r="P1293" s="43" t="s">
        <v>449</v>
      </c>
      <c r="Q1293" s="43" t="s">
        <v>53</v>
      </c>
    </row>
    <row r="1294" spans="1:17" hidden="1" x14ac:dyDescent="0.55000000000000004">
      <c r="A1294" s="117" t="e">
        <f>VLOOKUP(B1294,verwijzingen!$A$5:$B$152,2,FALSE)&amp;L1294</f>
        <v>#N/A</v>
      </c>
      <c r="B1294" s="119" t="str">
        <f t="shared" si="86"/>
        <v>korte baan;100;vlinderslag;vrouwen;oud</v>
      </c>
      <c r="C1294" s="119" t="str">
        <f t="shared" si="87"/>
        <v>korte baan;100;vlinderslag;vrouwen</v>
      </c>
      <c r="D1294" s="119" t="str">
        <f t="shared" si="84"/>
        <v>korte baan;100;vlinderslag;vrouwen0,00126296296296296</v>
      </c>
      <c r="E1294" s="119" t="str">
        <f t="shared" si="85"/>
        <v>korte baan;100;vlinderslag;vrouwen;oud0,00126296296296296</v>
      </c>
      <c r="F1294" s="43" t="s">
        <v>578</v>
      </c>
      <c r="G1294" s="43" t="s">
        <v>57</v>
      </c>
      <c r="H1294" s="57">
        <v>100</v>
      </c>
      <c r="I1294" s="43" t="s">
        <v>15</v>
      </c>
      <c r="J1294" s="43" t="s">
        <v>451</v>
      </c>
      <c r="K1294" s="57">
        <f>VLOOKUP(N1294,stamgegevens!B$2:D$80,2,FALSE)</f>
        <v>2013</v>
      </c>
      <c r="L1294" s="114" t="str">
        <f>VLOOKUP(YEAR(O1294)-VLOOKUP(N1294,stamgegevens!$B$2:$D$297,2,FALSE),stamgegevens!$F$3:$G$297,2,FALSE)</f>
        <v>11 jaar</v>
      </c>
      <c r="M1294" s="109">
        <v>1.2629629629629629E-3</v>
      </c>
      <c r="N1294" s="43" t="s">
        <v>503</v>
      </c>
      <c r="O1294" s="113">
        <v>45354</v>
      </c>
      <c r="P1294" s="43" t="s">
        <v>449</v>
      </c>
      <c r="Q1294" s="43" t="s">
        <v>53</v>
      </c>
    </row>
    <row r="1295" spans="1:17" x14ac:dyDescent="0.55000000000000004">
      <c r="A1295" s="117" t="str">
        <f>VLOOKUP(B1295,verwijzingen!$A$5:$B$152,2,FALSE)&amp;L1295</f>
        <v>kbdvr259 jaar</v>
      </c>
      <c r="B1295" s="119" t="str">
        <f t="shared" si="86"/>
        <v>korte baan;25;vrije slag;vrouwen;record</v>
      </c>
      <c r="C1295" s="119" t="str">
        <f t="shared" si="87"/>
        <v>korte baan;25;vrije slag;vrouwen</v>
      </c>
      <c r="D1295" s="119" t="str">
        <f t="shared" si="84"/>
        <v>korte baan;25;vrije slag;vrouwen0,000276967592592593</v>
      </c>
      <c r="E1295" s="119" t="str">
        <f t="shared" si="85"/>
        <v>korte baan;25;vrije slag;vrouwen;record0,000276967592592593</v>
      </c>
      <c r="F1295" s="43" t="s">
        <v>578</v>
      </c>
      <c r="G1295" s="43" t="s">
        <v>57</v>
      </c>
      <c r="H1295" s="57">
        <v>25</v>
      </c>
      <c r="I1295" s="43" t="s">
        <v>12</v>
      </c>
      <c r="J1295" s="43" t="s">
        <v>451</v>
      </c>
      <c r="K1295" s="57">
        <f>VLOOKUP(N1295,stamgegevens!B$2:D$80,2,FALSE)</f>
        <v>2015</v>
      </c>
      <c r="L1295" s="114" t="str">
        <f>VLOOKUP(YEAR(O1295)-VLOOKUP(N1295,stamgegevens!$B$2:$D$297,2,FALSE),stamgegevens!$F$3:$G$297,2,FALSE)</f>
        <v>9 jaar</v>
      </c>
      <c r="M1295" s="109">
        <v>2.769675925925926E-4</v>
      </c>
      <c r="N1295" s="43" t="s">
        <v>565</v>
      </c>
      <c r="O1295" s="113">
        <v>45354</v>
      </c>
      <c r="P1295" s="43" t="s">
        <v>449</v>
      </c>
      <c r="Q1295" s="43" t="s">
        <v>38</v>
      </c>
    </row>
    <row r="1296" spans="1:17" hidden="1" x14ac:dyDescent="0.55000000000000004">
      <c r="A1296" s="117" t="e">
        <f>VLOOKUP(B1296,verwijzingen!$A$5:$B$152,2,FALSE)&amp;L1296</f>
        <v>#N/A</v>
      </c>
      <c r="B1296" s="119" t="str">
        <f t="shared" si="86"/>
        <v>korte baan;25;schoolslag;vrouwen;oud</v>
      </c>
      <c r="C1296" s="119" t="str">
        <f t="shared" si="87"/>
        <v>korte baan;25;schoolslag;vrouwen</v>
      </c>
      <c r="D1296" s="119" t="str">
        <f t="shared" si="84"/>
        <v>korte baan;25;schoolslag;vrouwen0,000324537037037037</v>
      </c>
      <c r="E1296" s="119" t="str">
        <f t="shared" si="85"/>
        <v>korte baan;25;schoolslag;vrouwen;oud0,000324537037037037</v>
      </c>
      <c r="F1296" s="36" t="s">
        <v>578</v>
      </c>
      <c r="G1296" s="43" t="s">
        <v>57</v>
      </c>
      <c r="H1296" s="57">
        <v>25</v>
      </c>
      <c r="I1296" s="36" t="s">
        <v>14</v>
      </c>
      <c r="J1296" s="57" t="s">
        <v>451</v>
      </c>
      <c r="K1296" s="57">
        <f>VLOOKUP(N1296,stamgegevens!B$2:D$80,2,FALSE)</f>
        <v>2015</v>
      </c>
      <c r="L1296" s="114" t="str">
        <f>VLOOKUP(YEAR(O1296)-VLOOKUP(N1296,stamgegevens!$B$2:$D$297,2,FALSE),stamgegevens!$F$3:$G$297,2,FALSE)</f>
        <v>9 jaar</v>
      </c>
      <c r="M1296" s="109">
        <v>3.2453703703703702E-4</v>
      </c>
      <c r="N1296" s="43" t="s">
        <v>565</v>
      </c>
      <c r="O1296" s="113">
        <v>45354</v>
      </c>
      <c r="P1296" s="43" t="s">
        <v>587</v>
      </c>
      <c r="Q1296" s="43" t="s">
        <v>53</v>
      </c>
    </row>
    <row r="1297" spans="1:17" hidden="1" x14ac:dyDescent="0.55000000000000004">
      <c r="A1297" s="117" t="e">
        <f>VLOOKUP(B1297,verwijzingen!$A$5:$B$152,2,FALSE)&amp;L1297</f>
        <v>#N/A</v>
      </c>
      <c r="B1297" s="119" t="str">
        <f t="shared" si="86"/>
        <v>lange baan;50;rugslag;mannen;oud</v>
      </c>
      <c r="C1297" s="119" t="str">
        <f t="shared" si="87"/>
        <v>lange baan;50;rugslag;mannen</v>
      </c>
      <c r="D1297" s="119" t="str">
        <f t="shared" si="84"/>
        <v>lange baan;50;rugslag;mannen0,000424537037037037</v>
      </c>
      <c r="E1297" s="119" t="str">
        <f t="shared" si="85"/>
        <v>lange baan;50;rugslag;mannen;oud0,000424537037037037</v>
      </c>
      <c r="F1297" s="43" t="s">
        <v>578</v>
      </c>
      <c r="G1297" s="43" t="s">
        <v>456</v>
      </c>
      <c r="H1297" s="43">
        <v>50</v>
      </c>
      <c r="I1297" s="43" t="s">
        <v>13</v>
      </c>
      <c r="J1297" s="43" t="s">
        <v>450</v>
      </c>
      <c r="K1297" s="43">
        <f>VLOOKUP(N1297,stamgegevens!B$2:D$80,2,FALSE)</f>
        <v>2009</v>
      </c>
      <c r="L1297" s="184" t="str">
        <f>VLOOKUP(YEAR(O1297)-VLOOKUP(N1297,stamgegevens!$B$2:$D$297,2,FALSE),stamgegevens!$F$3:$G$297,2,FALSE)</f>
        <v>15 jaar</v>
      </c>
      <c r="M1297" s="185">
        <v>4.2453703703703702E-4</v>
      </c>
      <c r="N1297" s="43" t="s">
        <v>459</v>
      </c>
      <c r="O1297" s="164">
        <v>45374</v>
      </c>
      <c r="P1297" s="43" t="s">
        <v>452</v>
      </c>
      <c r="Q1297" s="43" t="s">
        <v>53</v>
      </c>
    </row>
    <row r="1298" spans="1:17" hidden="1" x14ac:dyDescent="0.55000000000000004">
      <c r="A1298" s="117" t="str">
        <f>VLOOKUP(B1298,verwijzingen!$A$5:$B$152,2,FALSE)&amp;L1298</f>
        <v>lbhvl5015 jaar</v>
      </c>
      <c r="B1298" s="119" t="str">
        <f t="shared" si="86"/>
        <v>lange baan;50;vlinderslag;mannen;record</v>
      </c>
      <c r="C1298" s="119" t="str">
        <f t="shared" si="87"/>
        <v>lange baan;50;vlinderslag;mannen</v>
      </c>
      <c r="D1298" s="119" t="str">
        <f t="shared" si="84"/>
        <v>lange baan;50;vlinderslag;mannen0,000384259259259259</v>
      </c>
      <c r="E1298" s="119" t="str">
        <f t="shared" si="85"/>
        <v>lange baan;50;vlinderslag;mannen;record0,000384259259259259</v>
      </c>
      <c r="F1298" s="43" t="s">
        <v>578</v>
      </c>
      <c r="G1298" s="43" t="s">
        <v>456</v>
      </c>
      <c r="H1298" s="57">
        <v>50</v>
      </c>
      <c r="I1298" s="43" t="s">
        <v>15</v>
      </c>
      <c r="J1298" s="43" t="s">
        <v>450</v>
      </c>
      <c r="K1298" s="57">
        <f>VLOOKUP(N1298,stamgegevens!B$2:D$80,2,FALSE)</f>
        <v>2009</v>
      </c>
      <c r="L1298" s="114" t="str">
        <f>VLOOKUP(YEAR(O1298)-VLOOKUP(N1298,stamgegevens!$B$2:$D$297,2,FALSE),stamgegevens!$F$3:$G$297,2,FALSE)</f>
        <v>15 jaar</v>
      </c>
      <c r="M1298" s="109">
        <v>3.8425925925925927E-4</v>
      </c>
      <c r="N1298" s="43" t="s">
        <v>459</v>
      </c>
      <c r="O1298" s="113">
        <v>45374</v>
      </c>
      <c r="P1298" s="43" t="s">
        <v>452</v>
      </c>
      <c r="Q1298" s="43" t="s">
        <v>38</v>
      </c>
    </row>
    <row r="1299" spans="1:17" hidden="1" x14ac:dyDescent="0.55000000000000004">
      <c r="A1299" s="117" t="e">
        <f>VLOOKUP(B1299,verwijzingen!$A$5:$B$152,2,FALSE)&amp;L1299</f>
        <v>#N/A</v>
      </c>
      <c r="B1299" s="119" t="str">
        <f t="shared" si="86"/>
        <v>lange baan;200;wisselslag;mannen;oud</v>
      </c>
      <c r="C1299" s="119" t="str">
        <f t="shared" si="87"/>
        <v>lange baan;200;wisselslag;mannen</v>
      </c>
      <c r="D1299" s="119" t="str">
        <f t="shared" si="84"/>
        <v>lange baan;200;wisselslag;mannen0,00195405092592593</v>
      </c>
      <c r="E1299" s="119" t="str">
        <f t="shared" si="85"/>
        <v>lange baan;200;wisselslag;mannen;oud0,00195405092592593</v>
      </c>
      <c r="F1299" s="43" t="s">
        <v>578</v>
      </c>
      <c r="G1299" s="43" t="s">
        <v>456</v>
      </c>
      <c r="H1299" s="43">
        <v>200</v>
      </c>
      <c r="I1299" s="43" t="s">
        <v>17</v>
      </c>
      <c r="J1299" s="43" t="s">
        <v>450</v>
      </c>
      <c r="K1299" s="43">
        <f>VLOOKUP(N1299,stamgegevens!B$2:D$80,2,FALSE)</f>
        <v>2009</v>
      </c>
      <c r="L1299" s="184" t="str">
        <f>VLOOKUP(YEAR(O1299)-VLOOKUP(N1299,stamgegevens!$B$2:$D$297,2,FALSE),stamgegevens!$F$3:$G$297,2,FALSE)</f>
        <v>15 jaar</v>
      </c>
      <c r="M1299" s="185">
        <v>1.9540509259259259E-3</v>
      </c>
      <c r="N1299" s="43" t="s">
        <v>459</v>
      </c>
      <c r="O1299" s="164">
        <v>45374</v>
      </c>
      <c r="P1299" s="43" t="s">
        <v>452</v>
      </c>
      <c r="Q1299" s="43" t="s">
        <v>53</v>
      </c>
    </row>
    <row r="1300" spans="1:17" x14ac:dyDescent="0.55000000000000004">
      <c r="A1300" s="117" t="str">
        <f>VLOOKUP(B1300,verwijzingen!$A$5:$B$152,2,FALSE)&amp;L1300</f>
        <v>kbhvr259 jaar</v>
      </c>
      <c r="B1300" s="119" t="str">
        <f t="shared" si="86"/>
        <v>korte baan;25;vrije slag;mannen;record</v>
      </c>
      <c r="C1300" s="119" t="str">
        <f t="shared" si="87"/>
        <v>korte baan;25;vrije slag;mannen</v>
      </c>
      <c r="D1300" s="119" t="str">
        <f t="shared" si="84"/>
        <v>korte baan;25;vrije slag;mannen0,000243634259259259</v>
      </c>
      <c r="E1300" s="119" t="str">
        <f t="shared" si="85"/>
        <v>korte baan;25;vrije slag;mannen;record0,000243634259259259</v>
      </c>
      <c r="F1300" s="43" t="s">
        <v>578</v>
      </c>
      <c r="G1300" s="43" t="s">
        <v>57</v>
      </c>
      <c r="H1300" s="57">
        <v>25</v>
      </c>
      <c r="I1300" s="43" t="s">
        <v>12</v>
      </c>
      <c r="J1300" s="43" t="s">
        <v>450</v>
      </c>
      <c r="K1300" s="57">
        <f>VLOOKUP(N1300,stamgegevens!B$2:D$80,2,FALSE)</f>
        <v>2015</v>
      </c>
      <c r="L1300" s="114" t="str">
        <f>VLOOKUP(YEAR(O1300)-VLOOKUP(N1300,stamgegevens!$B$2:$D$297,2,FALSE),stamgegevens!$F$3:$G$297,2,FALSE)</f>
        <v>9 jaar</v>
      </c>
      <c r="M1300" s="109">
        <v>2.4363425925925928E-4</v>
      </c>
      <c r="N1300" s="43" t="s">
        <v>588</v>
      </c>
      <c r="O1300" s="113">
        <v>45375</v>
      </c>
      <c r="P1300" s="43" t="s">
        <v>449</v>
      </c>
      <c r="Q1300" s="43" t="s">
        <v>38</v>
      </c>
    </row>
    <row r="1301" spans="1:17" x14ac:dyDescent="0.55000000000000004">
      <c r="A1301" s="117" t="str">
        <f>VLOOKUP(B1301,verwijzingen!$A$5:$B$152,2,FALSE)&amp;L1301</f>
        <v>kbhru259 jaar</v>
      </c>
      <c r="B1301" s="119" t="str">
        <f t="shared" si="86"/>
        <v>korte baan;25;rugslag;mannen;record</v>
      </c>
      <c r="C1301" s="119" t="str">
        <f t="shared" si="87"/>
        <v>korte baan;25;rugslag;mannen</v>
      </c>
      <c r="D1301" s="119" t="str">
        <f t="shared" si="84"/>
        <v>korte baan;25;rugslag;mannen0,000275231481481481</v>
      </c>
      <c r="E1301" s="119" t="str">
        <f t="shared" si="85"/>
        <v>korte baan;25;rugslag;mannen;record0,000275231481481481</v>
      </c>
      <c r="F1301" s="43" t="s">
        <v>578</v>
      </c>
      <c r="G1301" s="43" t="s">
        <v>57</v>
      </c>
      <c r="H1301" s="57">
        <v>25</v>
      </c>
      <c r="I1301" s="43" t="s">
        <v>13</v>
      </c>
      <c r="J1301" s="43" t="s">
        <v>450</v>
      </c>
      <c r="K1301" s="57">
        <f>VLOOKUP(N1301,stamgegevens!B$2:D$80,2,FALSE)</f>
        <v>2015</v>
      </c>
      <c r="L1301" s="114" t="str">
        <f>VLOOKUP(YEAR(O1301)-VLOOKUP(N1301,stamgegevens!$B$2:$D$297,2,FALSE),stamgegevens!$F$3:$G$297,2,FALSE)</f>
        <v>9 jaar</v>
      </c>
      <c r="M1301" s="109">
        <v>2.752314814814815E-4</v>
      </c>
      <c r="N1301" s="43" t="s">
        <v>588</v>
      </c>
      <c r="O1301" s="113">
        <v>45375</v>
      </c>
      <c r="P1301" s="43" t="s">
        <v>449</v>
      </c>
      <c r="Q1301" s="43" t="s">
        <v>38</v>
      </c>
    </row>
    <row r="1302" spans="1:17" hidden="1" x14ac:dyDescent="0.55000000000000004">
      <c r="A1302" s="117" t="e">
        <f>VLOOKUP(B1302,verwijzingen!$A$5:$B$152,2,FALSE)&amp;L1302</f>
        <v>#N/A</v>
      </c>
      <c r="B1302" s="119" t="str">
        <f t="shared" si="86"/>
        <v>korte baan;100;schoolslag;mannen;oud</v>
      </c>
      <c r="C1302" s="119" t="str">
        <f t="shared" si="87"/>
        <v>korte baan;100;schoolslag;mannen</v>
      </c>
      <c r="D1302" s="119" t="str">
        <f t="shared" ref="D1302:D1364" si="88">CONCATENATE(C1302,M1302)</f>
        <v>korte baan;100;schoolslag;mannen0,00105532407407407</v>
      </c>
      <c r="E1302" s="119" t="str">
        <f t="shared" ref="E1302:E1364" si="89">+B1302&amp;M1302</f>
        <v>korte baan;100;schoolslag;mannen;oud0,00105532407407407</v>
      </c>
      <c r="F1302" s="43" t="s">
        <v>578</v>
      </c>
      <c r="G1302" s="43" t="s">
        <v>57</v>
      </c>
      <c r="H1302" s="57">
        <v>100</v>
      </c>
      <c r="I1302" s="43" t="s">
        <v>14</v>
      </c>
      <c r="J1302" s="43" t="s">
        <v>450</v>
      </c>
      <c r="K1302" s="57">
        <f>VLOOKUP(N1302,stamgegevens!B$2:D$80,2,FALSE)</f>
        <v>2012</v>
      </c>
      <c r="L1302" s="114" t="str">
        <f>VLOOKUP(YEAR(O1302)-VLOOKUP(N1302,stamgegevens!$B$2:$D$297,2,FALSE),stamgegevens!$F$3:$G$297,2,FALSE)</f>
        <v>12 jaar</v>
      </c>
      <c r="M1302" s="109">
        <v>1.0553240740740742E-3</v>
      </c>
      <c r="N1302" s="43" t="s">
        <v>577</v>
      </c>
      <c r="O1302" s="113">
        <v>45375</v>
      </c>
      <c r="P1302" s="43" t="s">
        <v>449</v>
      </c>
      <c r="Q1302" s="43" t="s">
        <v>53</v>
      </c>
    </row>
    <row r="1303" spans="1:17" x14ac:dyDescent="0.55000000000000004">
      <c r="A1303" s="117" t="str">
        <f>VLOOKUP(B1303,verwijzingen!$A$5:$B$152,2,FALSE)&amp;L1303</f>
        <v>kbdsc259 jaar</v>
      </c>
      <c r="B1303" s="119" t="str">
        <f t="shared" si="86"/>
        <v>korte baan;25;schoolslag;vrouwen;record</v>
      </c>
      <c r="C1303" s="119" t="str">
        <f t="shared" si="87"/>
        <v>korte baan;25;schoolslag;vrouwen</v>
      </c>
      <c r="D1303" s="119" t="str">
        <f t="shared" si="88"/>
        <v>korte baan;25;schoolslag;vrouwen0,000311226851851852</v>
      </c>
      <c r="E1303" s="119" t="str">
        <f t="shared" si="89"/>
        <v>korte baan;25;schoolslag;vrouwen;record0,000311226851851852</v>
      </c>
      <c r="F1303" s="43" t="s">
        <v>578</v>
      </c>
      <c r="G1303" s="43" t="s">
        <v>57</v>
      </c>
      <c r="H1303" s="57">
        <v>25</v>
      </c>
      <c r="I1303" s="43" t="s">
        <v>14</v>
      </c>
      <c r="J1303" s="43" t="s">
        <v>451</v>
      </c>
      <c r="K1303" s="57">
        <f>VLOOKUP(N1303,stamgegevens!B$2:D$80,2,FALSE)</f>
        <v>2015</v>
      </c>
      <c r="L1303" s="114" t="str">
        <f>VLOOKUP(YEAR(O1303)-VLOOKUP(N1303,stamgegevens!$B$2:$D$297,2,FALSE),stamgegevens!$F$3:$G$297,2,FALSE)</f>
        <v>9 jaar</v>
      </c>
      <c r="M1303" s="109">
        <v>3.1122685185185187E-4</v>
      </c>
      <c r="N1303" s="43" t="s">
        <v>565</v>
      </c>
      <c r="O1303" s="113">
        <v>45375</v>
      </c>
      <c r="P1303" s="43" t="s">
        <v>449</v>
      </c>
      <c r="Q1303" s="43" t="s">
        <v>38</v>
      </c>
    </row>
    <row r="1304" spans="1:17" hidden="1" x14ac:dyDescent="0.55000000000000004">
      <c r="A1304" s="117" t="e">
        <f>VLOOKUP(B1304,verwijzingen!$A$5:$B$152,2,FALSE)&amp;L1304</f>
        <v>#N/A</v>
      </c>
      <c r="B1304" s="119" t="str">
        <f t="shared" si="86"/>
        <v>korte baan;100;vrije slag;vrouwen;oud</v>
      </c>
      <c r="C1304" s="119" t="str">
        <f t="shared" si="87"/>
        <v>korte baan;100;vrije slag;vrouwen</v>
      </c>
      <c r="D1304" s="119" t="str">
        <f t="shared" si="88"/>
        <v>korte baan;100;vrije slag;vrouwen0,000905092592592593</v>
      </c>
      <c r="E1304" s="119" t="str">
        <f t="shared" si="89"/>
        <v>korte baan;100;vrije slag;vrouwen;oud0,000905092592592593</v>
      </c>
      <c r="F1304" s="43" t="s">
        <v>578</v>
      </c>
      <c r="G1304" s="43" t="s">
        <v>57</v>
      </c>
      <c r="H1304" s="57">
        <v>100</v>
      </c>
      <c r="I1304" s="43" t="s">
        <v>12</v>
      </c>
      <c r="J1304" s="43" t="s">
        <v>451</v>
      </c>
      <c r="K1304" s="57">
        <f>VLOOKUP(N1304,stamgegevens!B$2:D$80,2,FALSE)</f>
        <v>2013</v>
      </c>
      <c r="L1304" s="114" t="str">
        <f>VLOOKUP(YEAR(O1304)-VLOOKUP(N1304,stamgegevens!$B$2:$D$297,2,FALSE),stamgegevens!$F$3:$G$297,2,FALSE)</f>
        <v>11 jaar</v>
      </c>
      <c r="M1304" s="109">
        <v>9.0509259259259265E-4</v>
      </c>
      <c r="N1304" s="43" t="s">
        <v>503</v>
      </c>
      <c r="O1304" s="113">
        <v>45375</v>
      </c>
      <c r="P1304" s="43" t="s">
        <v>449</v>
      </c>
      <c r="Q1304" s="43" t="s">
        <v>53</v>
      </c>
    </row>
    <row r="1305" spans="1:17" hidden="1" x14ac:dyDescent="0.55000000000000004">
      <c r="A1305" s="117" t="str">
        <f>VLOOKUP(B1305,verwijzingen!$A$5:$B$152,2,FALSE)&amp;L1305</f>
        <v>lbhru5015 jaar</v>
      </c>
      <c r="B1305" s="119" t="str">
        <f t="shared" si="86"/>
        <v>lange baan;50;rugslag;mannen;record</v>
      </c>
      <c r="C1305" s="119" t="str">
        <f t="shared" si="87"/>
        <v>lange baan;50;rugslag;mannen</v>
      </c>
      <c r="D1305" s="119" t="str">
        <f t="shared" si="88"/>
        <v>lange baan;50;rugslag;mannen0,000418518518518518</v>
      </c>
      <c r="E1305" s="119" t="str">
        <f t="shared" si="89"/>
        <v>lange baan;50;rugslag;mannen;record0,000418518518518518</v>
      </c>
      <c r="F1305" s="36" t="s">
        <v>578</v>
      </c>
      <c r="G1305" s="43" t="s">
        <v>456</v>
      </c>
      <c r="H1305" s="57">
        <v>50</v>
      </c>
      <c r="I1305" s="36" t="s">
        <v>13</v>
      </c>
      <c r="J1305" s="43" t="s">
        <v>450</v>
      </c>
      <c r="K1305" s="57">
        <f>VLOOKUP(N1305,stamgegevens!B$2:D$80,2,FALSE)</f>
        <v>2009</v>
      </c>
      <c r="L1305" s="114" t="str">
        <f>VLOOKUP(YEAR(O1305)-VLOOKUP(N1305,stamgegevens!$B$2:$D$297,2,FALSE),stamgegevens!$F$3:$G$297,2,FALSE)</f>
        <v>15 jaar</v>
      </c>
      <c r="M1305" s="109">
        <v>4.1851851851851848E-4</v>
      </c>
      <c r="N1305" s="43" t="s">
        <v>459</v>
      </c>
      <c r="O1305" s="113">
        <v>45395</v>
      </c>
      <c r="P1305" s="43" t="s">
        <v>509</v>
      </c>
      <c r="Q1305" s="43" t="s">
        <v>38</v>
      </c>
    </row>
    <row r="1306" spans="1:17" hidden="1" x14ac:dyDescent="0.55000000000000004">
      <c r="A1306" s="117" t="str">
        <f>VLOOKUP(B1306,verwijzingen!$A$5:$B$152,2,FALSE)&amp;L1306</f>
        <v>lbhvl10015 jaar</v>
      </c>
      <c r="B1306" s="119" t="str">
        <f t="shared" si="86"/>
        <v>lange baan;100;vlinderslag;mannen;record</v>
      </c>
      <c r="C1306" s="119" t="str">
        <f t="shared" si="87"/>
        <v>lange baan;100;vlinderslag;mannen</v>
      </c>
      <c r="D1306" s="119" t="str">
        <f t="shared" si="88"/>
        <v>lange baan;100;vlinderslag;mannen0,000866782407407407</v>
      </c>
      <c r="E1306" s="119" t="str">
        <f t="shared" si="89"/>
        <v>lange baan;100;vlinderslag;mannen;record0,000866782407407407</v>
      </c>
      <c r="F1306" s="36" t="s">
        <v>578</v>
      </c>
      <c r="G1306" s="43" t="s">
        <v>456</v>
      </c>
      <c r="H1306" s="57">
        <v>100</v>
      </c>
      <c r="I1306" s="36" t="s">
        <v>15</v>
      </c>
      <c r="J1306" s="43" t="s">
        <v>450</v>
      </c>
      <c r="K1306" s="57">
        <f>VLOOKUP(N1306,stamgegevens!B$2:D$80,2,FALSE)</f>
        <v>2009</v>
      </c>
      <c r="L1306" s="114" t="str">
        <f>VLOOKUP(YEAR(O1306)-VLOOKUP(N1306,stamgegevens!$B$2:$D$297,2,FALSE),stamgegevens!$F$3:$G$297,2,FALSE)</f>
        <v>15 jaar</v>
      </c>
      <c r="M1306" s="109">
        <v>8.6678240740740737E-4</v>
      </c>
      <c r="N1306" s="43" t="s">
        <v>459</v>
      </c>
      <c r="O1306" s="113">
        <v>45395</v>
      </c>
      <c r="P1306" s="43" t="s">
        <v>509</v>
      </c>
      <c r="Q1306" s="43" t="s">
        <v>38</v>
      </c>
    </row>
    <row r="1307" spans="1:17" hidden="1" x14ac:dyDescent="0.55000000000000004">
      <c r="A1307" s="117" t="e">
        <f>VLOOKUP(B1307,verwijzingen!$A$5:$B$152,2,FALSE)&amp;L1307</f>
        <v>#N/A</v>
      </c>
      <c r="B1307" s="119" t="str">
        <f>+$G1307&amp;";"&amp;$H1307&amp;";"&amp;$I1307&amp;";"&amp;$J1308&amp;";"&amp;$Q1307</f>
        <v>lange baan;50;rugslag;vrouwen;oud</v>
      </c>
      <c r="C1307" s="119" t="str">
        <f>+$G1307&amp;";"&amp;$H1307&amp;";"&amp;$I1307&amp;";"&amp;$J1308</f>
        <v>lange baan;50;rugslag;vrouwen</v>
      </c>
      <c r="D1307" s="119" t="str">
        <f t="shared" si="88"/>
        <v>lange baan;50;rugslag;vrouwen0,000401157407407407</v>
      </c>
      <c r="E1307" s="119" t="str">
        <f t="shared" si="89"/>
        <v>lange baan;50;rugslag;vrouwen;oud0,000401157407407407</v>
      </c>
      <c r="F1307" s="36" t="s">
        <v>578</v>
      </c>
      <c r="G1307" s="43" t="s">
        <v>456</v>
      </c>
      <c r="H1307" s="57">
        <v>50</v>
      </c>
      <c r="I1307" s="36" t="s">
        <v>13</v>
      </c>
      <c r="J1307" s="43" t="s">
        <v>451</v>
      </c>
      <c r="K1307" s="57">
        <f>VLOOKUP(N1307,stamgegevens!B$2:D$80,2,FALSE)</f>
        <v>2007</v>
      </c>
      <c r="L1307" s="114" t="str">
        <f>VLOOKUP(YEAR(O1307)-VLOOKUP(N1307,stamgegevens!$B$2:$D$297,2,FALSE),stamgegevens!$F$3:$G$297,2,FALSE)</f>
        <v>17 jaar</v>
      </c>
      <c r="M1307" s="109">
        <v>4.0115740740740737E-4</v>
      </c>
      <c r="N1307" s="43" t="s">
        <v>26</v>
      </c>
      <c r="O1307" s="113">
        <v>45395</v>
      </c>
      <c r="P1307" s="43" t="s">
        <v>509</v>
      </c>
      <c r="Q1307" s="43" t="s">
        <v>53</v>
      </c>
    </row>
    <row r="1308" spans="1:17" hidden="1" x14ac:dyDescent="0.55000000000000004">
      <c r="A1308" s="117" t="e">
        <f>VLOOKUP(B1308,verwijzingen!$A$5:$B$152,2,FALSE)&amp;L1308</f>
        <v>#REF!</v>
      </c>
      <c r="B1308" s="119" t="e">
        <f>+$G1308&amp;";"&amp;$H1308&amp;";"&amp;$I1308&amp;";"&amp;#REF!&amp;";"&amp;$Q1308</f>
        <v>#REF!</v>
      </c>
      <c r="C1308" s="119" t="e">
        <f>+$G1308&amp;";"&amp;$H1308&amp;";"&amp;$I1308&amp;";"&amp;#REF!</f>
        <v>#REF!</v>
      </c>
      <c r="D1308" s="119" t="e">
        <f t="shared" si="88"/>
        <v>#REF!</v>
      </c>
      <c r="E1308" s="119" t="e">
        <f t="shared" si="89"/>
        <v>#REF!</v>
      </c>
      <c r="F1308" s="36" t="s">
        <v>578</v>
      </c>
      <c r="G1308" s="43" t="s">
        <v>456</v>
      </c>
      <c r="H1308" s="57">
        <v>100</v>
      </c>
      <c r="I1308" s="36" t="s">
        <v>13</v>
      </c>
      <c r="J1308" s="43" t="s">
        <v>451</v>
      </c>
      <c r="K1308" s="57">
        <f>VLOOKUP(N1308,stamgegevens!B$2:D$80,2,FALSE)</f>
        <v>2007</v>
      </c>
      <c r="L1308" s="114" t="str">
        <f>VLOOKUP(YEAR(O1308)-VLOOKUP(N1308,stamgegevens!$B$2:$D$297,2,FALSE),stamgegevens!$F$3:$G$297,2,FALSE)</f>
        <v>17 jaar</v>
      </c>
      <c r="M1308" s="109">
        <v>8.2534722222222222E-4</v>
      </c>
      <c r="N1308" s="43" t="s">
        <v>26</v>
      </c>
      <c r="O1308" s="113">
        <v>45395</v>
      </c>
      <c r="P1308" s="43" t="s">
        <v>509</v>
      </c>
      <c r="Q1308" s="43" t="s">
        <v>53</v>
      </c>
    </row>
    <row r="1309" spans="1:17" hidden="1" x14ac:dyDescent="0.55000000000000004">
      <c r="A1309" s="117" t="str">
        <f>VLOOKUP(B1309,verwijzingen!$A$5:$B$152,2,FALSE)&amp;L1309</f>
        <v>lbdvl10017 jaar</v>
      </c>
      <c r="B1309" s="119" t="str">
        <f t="shared" si="86"/>
        <v>lange baan;100;vlinderslag;vrouwen;record</v>
      </c>
      <c r="C1309" s="119" t="str">
        <f t="shared" si="87"/>
        <v>lange baan;100;vlinderslag;vrouwen</v>
      </c>
      <c r="D1309" s="119" t="str">
        <f t="shared" si="88"/>
        <v>lange baan;100;vlinderslag;vrouwen0,000801388888888889</v>
      </c>
      <c r="E1309" s="119" t="str">
        <f t="shared" si="89"/>
        <v>lange baan;100;vlinderslag;vrouwen;record0,000801388888888889</v>
      </c>
      <c r="F1309" s="36" t="s">
        <v>578</v>
      </c>
      <c r="G1309" s="43" t="s">
        <v>456</v>
      </c>
      <c r="H1309" s="57">
        <v>100</v>
      </c>
      <c r="I1309" s="36" t="s">
        <v>15</v>
      </c>
      <c r="J1309" s="43" t="s">
        <v>451</v>
      </c>
      <c r="K1309" s="57">
        <f>VLOOKUP(N1309,stamgegevens!B$2:D$80,2,FALSE)</f>
        <v>2007</v>
      </c>
      <c r="L1309" s="114" t="str">
        <f>VLOOKUP(YEAR(O1309)-VLOOKUP(N1309,stamgegevens!$B$2:$D$297,2,FALSE),stamgegevens!$F$3:$G$297,2,FALSE)</f>
        <v>17 jaar</v>
      </c>
      <c r="M1309" s="109">
        <v>8.0138888888888881E-4</v>
      </c>
      <c r="N1309" s="43" t="s">
        <v>26</v>
      </c>
      <c r="O1309" s="113">
        <v>45395</v>
      </c>
      <c r="P1309" s="43" t="s">
        <v>509</v>
      </c>
      <c r="Q1309" s="43" t="s">
        <v>38</v>
      </c>
    </row>
    <row r="1310" spans="1:17" hidden="1" x14ac:dyDescent="0.55000000000000004">
      <c r="A1310" s="117" t="str">
        <f>VLOOKUP(B1310,verwijzingen!$A$5:$B$152,2,FALSE)&amp;L1310</f>
        <v>lbdwi20017 jaar</v>
      </c>
      <c r="B1310" s="119" t="str">
        <f t="shared" si="86"/>
        <v>lange baan;200;wisselslag;vrouwen;record</v>
      </c>
      <c r="C1310" s="119" t="str">
        <f t="shared" si="87"/>
        <v>lange baan;200;wisselslag;vrouwen</v>
      </c>
      <c r="D1310" s="119" t="str">
        <f t="shared" si="88"/>
        <v>lange baan;200;wisselslag;vrouwen0,00179722222222222</v>
      </c>
      <c r="E1310" s="119" t="str">
        <f t="shared" si="89"/>
        <v>lange baan;200;wisselslag;vrouwen;record0,00179722222222222</v>
      </c>
      <c r="F1310" s="36" t="s">
        <v>578</v>
      </c>
      <c r="G1310" s="43" t="s">
        <v>456</v>
      </c>
      <c r="H1310" s="57">
        <v>200</v>
      </c>
      <c r="I1310" s="36" t="s">
        <v>17</v>
      </c>
      <c r="J1310" s="43" t="s">
        <v>451</v>
      </c>
      <c r="K1310" s="57">
        <f>VLOOKUP(N1310,stamgegevens!B$2:D$80,2,FALSE)</f>
        <v>2007</v>
      </c>
      <c r="L1310" s="114" t="str">
        <f>VLOOKUP(YEAR(O1310)-VLOOKUP(N1310,stamgegevens!$B$2:$D$297,2,FALSE),stamgegevens!$F$3:$G$297,2,FALSE)</f>
        <v>17 jaar</v>
      </c>
      <c r="M1310" s="109">
        <v>1.7972222222222222E-3</v>
      </c>
      <c r="N1310" s="43" t="s">
        <v>26</v>
      </c>
      <c r="O1310" s="113">
        <v>45395</v>
      </c>
      <c r="P1310" s="43" t="s">
        <v>509</v>
      </c>
      <c r="Q1310" s="43" t="s">
        <v>38</v>
      </c>
    </row>
    <row r="1311" spans="1:17" hidden="1" x14ac:dyDescent="0.55000000000000004">
      <c r="A1311" s="117" t="str">
        <f>VLOOKUP(B1311,verwijzingen!$A$5:$B$152,2,FALSE)&amp;L1311</f>
        <v>lbhwi20015 jaar</v>
      </c>
      <c r="B1311" s="119" t="str">
        <f t="shared" si="86"/>
        <v>lange baan;200;wisselslag;mannen;record</v>
      </c>
      <c r="C1311" s="119" t="str">
        <f t="shared" si="87"/>
        <v>lange baan;200;wisselslag;mannen</v>
      </c>
      <c r="D1311" s="119" t="str">
        <f t="shared" si="88"/>
        <v>lange baan;200;wisselslag;mannen0,00192071759259259</v>
      </c>
      <c r="E1311" s="119" t="str">
        <f t="shared" si="89"/>
        <v>lange baan;200;wisselslag;mannen;record0,00192071759259259</v>
      </c>
      <c r="F1311" s="36" t="s">
        <v>578</v>
      </c>
      <c r="G1311" s="43" t="s">
        <v>456</v>
      </c>
      <c r="H1311" s="57">
        <v>200</v>
      </c>
      <c r="I1311" s="36" t="s">
        <v>17</v>
      </c>
      <c r="J1311" s="43" t="s">
        <v>450</v>
      </c>
      <c r="K1311" s="57">
        <f>VLOOKUP(N1311,stamgegevens!B$2:D$80,2,FALSE)</f>
        <v>2009</v>
      </c>
      <c r="L1311" s="114" t="str">
        <f>VLOOKUP(YEAR(O1311)-VLOOKUP(N1311,stamgegevens!$B$2:$D$297,2,FALSE),stamgegevens!$F$3:$G$297,2,FALSE)</f>
        <v>15 jaar</v>
      </c>
      <c r="M1311" s="109">
        <v>1.9207175925925924E-3</v>
      </c>
      <c r="N1311" s="43" t="s">
        <v>459</v>
      </c>
      <c r="O1311" s="113">
        <v>45403</v>
      </c>
      <c r="P1311" s="43" t="s">
        <v>37</v>
      </c>
      <c r="Q1311" s="43" t="s">
        <v>38</v>
      </c>
    </row>
    <row r="1312" spans="1:17" hidden="1" x14ac:dyDescent="0.55000000000000004">
      <c r="A1312" s="117" t="e">
        <f>VLOOKUP(B1312,verwijzingen!$A$5:$B$152,2,FALSE)&amp;L1312</f>
        <v>#N/A</v>
      </c>
      <c r="B1312" s="119" t="str">
        <f t="shared" si="86"/>
        <v>lange baan;200;rugslag;vrouwen;oud</v>
      </c>
      <c r="C1312" s="119" t="str">
        <f t="shared" si="87"/>
        <v>lange baan;200;rugslag;vrouwen</v>
      </c>
      <c r="D1312" s="119" t="str">
        <f t="shared" si="88"/>
        <v>lange baan;200;rugslag;vrouwen0,00179710648148148</v>
      </c>
      <c r="E1312" s="119" t="str">
        <f t="shared" si="89"/>
        <v>lange baan;200;rugslag;vrouwen;oud0,00179710648148148</v>
      </c>
      <c r="F1312" s="36" t="s">
        <v>578</v>
      </c>
      <c r="G1312" s="43" t="s">
        <v>456</v>
      </c>
      <c r="H1312" s="57">
        <v>200</v>
      </c>
      <c r="I1312" s="36" t="s">
        <v>13</v>
      </c>
      <c r="J1312" s="43" t="s">
        <v>451</v>
      </c>
      <c r="K1312" s="57">
        <f>VLOOKUP(N1312,stamgegevens!B$2:D$80,2,FALSE)</f>
        <v>2007</v>
      </c>
      <c r="L1312" s="114" t="str">
        <f>VLOOKUP(YEAR(O1312)-VLOOKUP(N1312,stamgegevens!$B$2:$D$297,2,FALSE),stamgegevens!$F$3:$G$297,2,FALSE)</f>
        <v>17 jaar</v>
      </c>
      <c r="M1312" s="109">
        <v>1.7971064814814816E-3</v>
      </c>
      <c r="N1312" s="43" t="s">
        <v>26</v>
      </c>
      <c r="O1312" s="113">
        <v>45403</v>
      </c>
      <c r="P1312" s="43" t="s">
        <v>37</v>
      </c>
      <c r="Q1312" s="43" t="s">
        <v>53</v>
      </c>
    </row>
    <row r="1313" spans="1:17" hidden="1" x14ac:dyDescent="0.55000000000000004">
      <c r="A1313" s="117" t="str">
        <f>VLOOKUP(B1313,verwijzingen!$A$5:$B$152,2,FALSE)&amp;L1313</f>
        <v>lbdsc20017 jaar</v>
      </c>
      <c r="B1313" s="119" t="str">
        <f t="shared" si="86"/>
        <v>lange baan;200;schoolslag;vrouwen;record</v>
      </c>
      <c r="C1313" s="119" t="str">
        <f t="shared" si="87"/>
        <v>lange baan;200;schoolslag;vrouwen</v>
      </c>
      <c r="D1313" s="119" t="str">
        <f t="shared" si="88"/>
        <v>lange baan;200;schoolslag;vrouwen0,0021224537037037</v>
      </c>
      <c r="E1313" s="119" t="str">
        <f t="shared" si="89"/>
        <v>lange baan;200;schoolslag;vrouwen;record0,0021224537037037</v>
      </c>
      <c r="F1313" s="36" t="s">
        <v>578</v>
      </c>
      <c r="G1313" s="43" t="s">
        <v>456</v>
      </c>
      <c r="H1313" s="57">
        <v>200</v>
      </c>
      <c r="I1313" s="36" t="s">
        <v>14</v>
      </c>
      <c r="J1313" s="43" t="s">
        <v>451</v>
      </c>
      <c r="K1313" s="57">
        <f>VLOOKUP(N1313,stamgegevens!B$2:D$80,2,FALSE)</f>
        <v>2007</v>
      </c>
      <c r="L1313" s="114" t="str">
        <f>VLOOKUP(YEAR(O1313)-VLOOKUP(N1313,stamgegevens!$B$2:$D$297,2,FALSE),stamgegevens!$F$3:$G$297,2,FALSE)</f>
        <v>17 jaar</v>
      </c>
      <c r="M1313" s="109">
        <v>2.1224537037037037E-3</v>
      </c>
      <c r="N1313" s="43" t="s">
        <v>26</v>
      </c>
      <c r="O1313" s="113">
        <v>45403</v>
      </c>
      <c r="P1313" s="43" t="s">
        <v>37</v>
      </c>
      <c r="Q1313" s="43" t="s">
        <v>38</v>
      </c>
    </row>
    <row r="1314" spans="1:17" hidden="1" x14ac:dyDescent="0.55000000000000004">
      <c r="A1314" s="117" t="e">
        <f>VLOOKUP(B1314,verwijzingen!$A$5:$B$152,2,FALSE)&amp;L1314</f>
        <v>#N/A</v>
      </c>
      <c r="B1314" s="119" t="str">
        <f t="shared" si="86"/>
        <v>korte baan;50;vlinderslag;mannen;oud</v>
      </c>
      <c r="C1314" s="119" t="str">
        <f t="shared" si="87"/>
        <v>korte baan;50;vlinderslag;mannen</v>
      </c>
      <c r="D1314" s="119" t="str">
        <f t="shared" si="88"/>
        <v>korte baan;50;vlinderslag;mannen0,000414930555555556</v>
      </c>
      <c r="E1314" s="119" t="str">
        <f t="shared" si="89"/>
        <v>korte baan;50;vlinderslag;mannen;oud0,000414930555555556</v>
      </c>
      <c r="F1314" s="36" t="s">
        <v>578</v>
      </c>
      <c r="G1314" s="43" t="s">
        <v>57</v>
      </c>
      <c r="H1314" s="57">
        <v>50</v>
      </c>
      <c r="I1314" s="36" t="s">
        <v>15</v>
      </c>
      <c r="J1314" s="43" t="s">
        <v>450</v>
      </c>
      <c r="K1314" s="57">
        <f>VLOOKUP(N1314,stamgegevens!B$2:D$80,2,FALSE)</f>
        <v>2012</v>
      </c>
      <c r="L1314" s="114" t="str">
        <f>VLOOKUP(YEAR(O1314)-VLOOKUP(N1314,stamgegevens!$B$2:$D$297,2,FALSE),stamgegevens!$F$3:$G$297,2,FALSE)</f>
        <v>12 jaar</v>
      </c>
      <c r="M1314" s="109">
        <v>4.1493055555555559E-4</v>
      </c>
      <c r="N1314" s="43" t="s">
        <v>577</v>
      </c>
      <c r="O1314" s="113">
        <v>45403</v>
      </c>
      <c r="P1314" s="43" t="s">
        <v>476</v>
      </c>
      <c r="Q1314" s="43" t="s">
        <v>53</v>
      </c>
    </row>
    <row r="1315" spans="1:17" x14ac:dyDescent="0.55000000000000004">
      <c r="A1315" s="117" t="str">
        <f>VLOOKUP(B1315,verwijzingen!$A$5:$B$152,2,FALSE)&amp;L1315</f>
        <v>kbhvl2510 jaar</v>
      </c>
      <c r="B1315" s="119" t="str">
        <f t="shared" si="86"/>
        <v>korte baan;25;vlinderslag;mannen;record</v>
      </c>
      <c r="C1315" s="119" t="str">
        <f t="shared" si="87"/>
        <v>korte baan;25;vlinderslag;mannen</v>
      </c>
      <c r="D1315" s="119" t="str">
        <f t="shared" si="88"/>
        <v>korte baan;25;vlinderslag;mannen0,000316087962962963</v>
      </c>
      <c r="E1315" s="119" t="str">
        <f t="shared" si="89"/>
        <v>korte baan;25;vlinderslag;mannen;record0,000316087962962963</v>
      </c>
      <c r="F1315" s="36" t="s">
        <v>578</v>
      </c>
      <c r="G1315" s="43" t="s">
        <v>57</v>
      </c>
      <c r="H1315" s="57">
        <v>25</v>
      </c>
      <c r="I1315" s="43" t="s">
        <v>15</v>
      </c>
      <c r="J1315" s="43" t="s">
        <v>450</v>
      </c>
      <c r="K1315" s="57">
        <f>VLOOKUP(N1315,stamgegevens!B$2:D$80,2,FALSE)</f>
        <v>2014</v>
      </c>
      <c r="L1315" s="114" t="str">
        <f>VLOOKUP(YEAR(O1315)-VLOOKUP(N1315,stamgegevens!$B$2:$D$297,2,FALSE),stamgegevens!$F$3:$G$297,2,FALSE)</f>
        <v>10 jaar</v>
      </c>
      <c r="M1315" s="109">
        <v>3.1608796296296295E-4</v>
      </c>
      <c r="N1315" s="43" t="s">
        <v>537</v>
      </c>
      <c r="O1315" s="113">
        <v>45403</v>
      </c>
      <c r="P1315" s="43" t="s">
        <v>476</v>
      </c>
      <c r="Q1315" s="43" t="s">
        <v>38</v>
      </c>
    </row>
    <row r="1316" spans="1:17" x14ac:dyDescent="0.55000000000000004">
      <c r="A1316" s="117" t="str">
        <f>VLOOKUP(B1316,verwijzingen!$A$5:$B$152,2,FALSE)&amp;L1316</f>
        <v>kbhsc259 jaar</v>
      </c>
      <c r="B1316" s="119" t="str">
        <f t="shared" si="86"/>
        <v>korte baan;25;schoolslag;mannen;record</v>
      </c>
      <c r="C1316" s="119" t="str">
        <f t="shared" si="87"/>
        <v>korte baan;25;schoolslag;mannen</v>
      </c>
      <c r="D1316" s="119" t="str">
        <f t="shared" si="88"/>
        <v>korte baan;25;schoolslag;mannen0,00032662037037037</v>
      </c>
      <c r="E1316" s="119" t="str">
        <f t="shared" si="89"/>
        <v>korte baan;25;schoolslag;mannen;record0,00032662037037037</v>
      </c>
      <c r="F1316" s="36" t="s">
        <v>578</v>
      </c>
      <c r="G1316" s="43" t="s">
        <v>57</v>
      </c>
      <c r="H1316" s="57">
        <v>25</v>
      </c>
      <c r="I1316" s="36" t="s">
        <v>14</v>
      </c>
      <c r="J1316" s="43" t="s">
        <v>450</v>
      </c>
      <c r="K1316" s="57">
        <f>VLOOKUP(N1316,stamgegevens!B$2:D$80,2,FALSE)</f>
        <v>2015</v>
      </c>
      <c r="L1316" s="114" t="str">
        <f>VLOOKUP(YEAR(O1316)-VLOOKUP(N1316,stamgegevens!$B$2:$D$297,2,FALSE),stamgegevens!$F$3:$G$297,2,FALSE)</f>
        <v>9 jaar</v>
      </c>
      <c r="M1316" s="109">
        <v>3.2662037037037035E-4</v>
      </c>
      <c r="N1316" s="43" t="s">
        <v>588</v>
      </c>
      <c r="O1316" s="113">
        <v>45403</v>
      </c>
      <c r="P1316" s="43" t="s">
        <v>476</v>
      </c>
      <c r="Q1316" s="43" t="s">
        <v>38</v>
      </c>
    </row>
    <row r="1317" spans="1:17" hidden="1" x14ac:dyDescent="0.55000000000000004">
      <c r="A1317" s="117" t="e">
        <f>VLOOKUP(B1317,verwijzingen!$A$5:$B$152,2,FALSE)&amp;L1317</f>
        <v>#N/A</v>
      </c>
      <c r="B1317" s="119" t="str">
        <f t="shared" si="86"/>
        <v>lange baan;100;vrije slag;mannen;oud</v>
      </c>
      <c r="C1317" s="119" t="str">
        <f t="shared" si="87"/>
        <v>lange baan;100;vrije slag;mannen</v>
      </c>
      <c r="D1317" s="119" t="str">
        <f t="shared" si="88"/>
        <v>lange baan;100;vrije slag;mannen0,000821990740740741</v>
      </c>
      <c r="E1317" s="119" t="str">
        <f t="shared" si="89"/>
        <v>lange baan;100;vrije slag;mannen;oud0,000821990740740741</v>
      </c>
      <c r="F1317" s="36" t="s">
        <v>578</v>
      </c>
      <c r="G1317" s="43" t="s">
        <v>456</v>
      </c>
      <c r="H1317" s="57">
        <v>100</v>
      </c>
      <c r="I1317" s="36" t="s">
        <v>12</v>
      </c>
      <c r="J1317" s="43" t="s">
        <v>450</v>
      </c>
      <c r="K1317" s="57">
        <f>VLOOKUP(N1317,stamgegevens!B$2:D$80,2,FALSE)</f>
        <v>2012</v>
      </c>
      <c r="L1317" s="114" t="str">
        <f>VLOOKUP(YEAR(O1317)-VLOOKUP(N1317,stamgegevens!$B$2:$D$297,2,FALSE),stamgegevens!$F$3:$G$297,2,FALSE)</f>
        <v>12 jaar</v>
      </c>
      <c r="M1317" s="109">
        <v>8.2199074074074065E-4</v>
      </c>
      <c r="N1317" s="43" t="s">
        <v>577</v>
      </c>
      <c r="O1317" s="113">
        <v>45424</v>
      </c>
      <c r="P1317" s="43" t="s">
        <v>37</v>
      </c>
      <c r="Q1317" s="57" t="s">
        <v>53</v>
      </c>
    </row>
    <row r="1318" spans="1:17" hidden="1" x14ac:dyDescent="0.55000000000000004">
      <c r="A1318" s="117" t="e">
        <f>VLOOKUP(B1318,verwijzingen!$A$5:$B$152,2,FALSE)&amp;L1318</f>
        <v>#N/A</v>
      </c>
      <c r="B1318" s="119" t="str">
        <f t="shared" si="86"/>
        <v>lange baan;200;vrije slag;mannen;oud</v>
      </c>
      <c r="C1318" s="119" t="str">
        <f t="shared" si="87"/>
        <v>lange baan;200;vrije slag;mannen</v>
      </c>
      <c r="D1318" s="119" t="str">
        <f t="shared" si="88"/>
        <v>lange baan;200;vrije slag;mannen0,0017431712962963</v>
      </c>
      <c r="E1318" s="119" t="str">
        <f t="shared" si="89"/>
        <v>lange baan;200;vrije slag;mannen;oud0,0017431712962963</v>
      </c>
      <c r="F1318" s="36" t="s">
        <v>578</v>
      </c>
      <c r="G1318" s="43" t="s">
        <v>456</v>
      </c>
      <c r="H1318" s="57">
        <v>200</v>
      </c>
      <c r="I1318" s="36" t="s">
        <v>12</v>
      </c>
      <c r="J1318" s="43" t="s">
        <v>450</v>
      </c>
      <c r="K1318" s="57">
        <f>VLOOKUP(N1318,stamgegevens!B$2:D$80,2,FALSE)</f>
        <v>2012</v>
      </c>
      <c r="L1318" s="114" t="str">
        <f>VLOOKUP(YEAR(O1318)-VLOOKUP(N1318,stamgegevens!$B$2:$D$297,2,FALSE),stamgegevens!$F$3:$G$297,2,FALSE)</f>
        <v>12 jaar</v>
      </c>
      <c r="M1318" s="109">
        <v>1.7431712962962965E-3</v>
      </c>
      <c r="N1318" s="43" t="s">
        <v>577</v>
      </c>
      <c r="O1318" s="113">
        <v>45424</v>
      </c>
      <c r="P1318" s="43" t="s">
        <v>37</v>
      </c>
      <c r="Q1318" s="57" t="s">
        <v>53</v>
      </c>
    </row>
    <row r="1319" spans="1:17" hidden="1" x14ac:dyDescent="0.55000000000000004">
      <c r="A1319" s="117" t="str">
        <f>VLOOKUP(B1319,verwijzingen!$A$5:$B$152,2,FALSE)&amp;L1319</f>
        <v>lbhsc5012 jaar</v>
      </c>
      <c r="B1319" s="119" t="str">
        <f t="shared" si="86"/>
        <v>lange baan;50;schoolslag;mannen;record</v>
      </c>
      <c r="C1319" s="119" t="str">
        <f t="shared" si="87"/>
        <v>lange baan;50;schoolslag;mannen</v>
      </c>
      <c r="D1319" s="119" t="str">
        <f t="shared" si="88"/>
        <v>lange baan;50;schoolslag;mannen0,000513888888888889</v>
      </c>
      <c r="E1319" s="119" t="str">
        <f t="shared" si="89"/>
        <v>lange baan;50;schoolslag;mannen;record0,000513888888888889</v>
      </c>
      <c r="F1319" s="36" t="s">
        <v>578</v>
      </c>
      <c r="G1319" s="43" t="s">
        <v>456</v>
      </c>
      <c r="H1319" s="57">
        <v>50</v>
      </c>
      <c r="I1319" s="36" t="s">
        <v>14</v>
      </c>
      <c r="J1319" s="43" t="s">
        <v>450</v>
      </c>
      <c r="K1319" s="57">
        <f>VLOOKUP(N1319,stamgegevens!B$2:D$80,2,FALSE)</f>
        <v>2012</v>
      </c>
      <c r="L1319" s="114" t="str">
        <f>VLOOKUP(YEAR(O1319)-VLOOKUP(N1319,stamgegevens!$B$2:$D$297,2,FALSE),stamgegevens!$F$3:$G$297,2,FALSE)</f>
        <v>12 jaar</v>
      </c>
      <c r="M1319" s="109">
        <v>5.1388888888888892E-4</v>
      </c>
      <c r="N1319" s="43" t="s">
        <v>577</v>
      </c>
      <c r="O1319" s="113">
        <v>45424</v>
      </c>
      <c r="P1319" s="43" t="s">
        <v>37</v>
      </c>
      <c r="Q1319" s="57" t="s">
        <v>38</v>
      </c>
    </row>
    <row r="1320" spans="1:17" hidden="1" x14ac:dyDescent="0.55000000000000004">
      <c r="A1320" s="117" t="e">
        <f>VLOOKUP(B1320,verwijzingen!$A$5:$B$152,2,FALSE)&amp;L1320</f>
        <v>#N/A</v>
      </c>
      <c r="B1320" s="119" t="str">
        <f t="shared" si="86"/>
        <v>lange baan;50;vrije slag;mannen;oud</v>
      </c>
      <c r="C1320" s="119" t="str">
        <f t="shared" si="87"/>
        <v>lange baan;50;vrije slag;mannen</v>
      </c>
      <c r="D1320" s="119" t="str">
        <f t="shared" si="88"/>
        <v>lange baan;50;vrije slag;mannen0,000608564814814815</v>
      </c>
      <c r="E1320" s="119" t="str">
        <f t="shared" si="89"/>
        <v>lange baan;50;vrije slag;mannen;oud0,000608564814814815</v>
      </c>
      <c r="F1320" s="36" t="s">
        <v>578</v>
      </c>
      <c r="G1320" s="43" t="s">
        <v>456</v>
      </c>
      <c r="H1320" s="57">
        <v>50</v>
      </c>
      <c r="I1320" s="36" t="s">
        <v>12</v>
      </c>
      <c r="J1320" s="43" t="s">
        <v>450</v>
      </c>
      <c r="K1320" s="57">
        <f>VLOOKUP(N1320,stamgegevens!B$2:D$80,2,FALSE)</f>
        <v>2012</v>
      </c>
      <c r="L1320" s="114" t="str">
        <f>VLOOKUP(YEAR(O1320)-VLOOKUP(N1320,stamgegevens!$B$2:$D$297,2,FALSE),stamgegevens!$F$3:$G$297,2,FALSE)</f>
        <v>12 jaar</v>
      </c>
      <c r="M1320" s="109">
        <v>6.0856481481481482E-4</v>
      </c>
      <c r="N1320" s="43" t="s">
        <v>589</v>
      </c>
      <c r="O1320" s="113">
        <v>45424</v>
      </c>
      <c r="P1320" s="43" t="s">
        <v>37</v>
      </c>
      <c r="Q1320" s="57" t="s">
        <v>53</v>
      </c>
    </row>
    <row r="1321" spans="1:17" hidden="1" x14ac:dyDescent="0.55000000000000004">
      <c r="A1321" s="117" t="e">
        <f>VLOOKUP(B1321,verwijzingen!$A$5:$B$152,2,FALSE)&amp;L1321</f>
        <v>#N/A</v>
      </c>
      <c r="B1321" s="119" t="str">
        <f t="shared" si="86"/>
        <v>lange baan;50;vlinderslag;vrouwen;oud</v>
      </c>
      <c r="C1321" s="119" t="str">
        <f t="shared" si="87"/>
        <v>lange baan;50;vlinderslag;vrouwen</v>
      </c>
      <c r="D1321" s="119" t="str">
        <f t="shared" si="88"/>
        <v>lange baan;50;vlinderslag;vrouwen0,00035775462962963</v>
      </c>
      <c r="E1321" s="119" t="str">
        <f t="shared" si="89"/>
        <v>lange baan;50;vlinderslag;vrouwen;oud0,00035775462962963</v>
      </c>
      <c r="F1321" s="36" t="s">
        <v>578</v>
      </c>
      <c r="G1321" s="43" t="s">
        <v>456</v>
      </c>
      <c r="H1321" s="57">
        <v>50</v>
      </c>
      <c r="I1321" s="36" t="s">
        <v>15</v>
      </c>
      <c r="J1321" s="43" t="s">
        <v>451</v>
      </c>
      <c r="K1321" s="57">
        <f>VLOOKUP(N1321,stamgegevens!B$2:D$80,2,FALSE)</f>
        <v>2007</v>
      </c>
      <c r="L1321" s="114" t="str">
        <f>VLOOKUP(YEAR(O1321)-VLOOKUP(N1321,stamgegevens!$B$2:$D$297,2,FALSE),stamgegevens!$F$3:$G$297,2,FALSE)</f>
        <v>17 jaar</v>
      </c>
      <c r="M1321" s="109">
        <v>3.5775462962962963E-4</v>
      </c>
      <c r="N1321" s="43" t="s">
        <v>26</v>
      </c>
      <c r="O1321" s="113">
        <v>45424</v>
      </c>
      <c r="P1321" s="43" t="s">
        <v>37</v>
      </c>
      <c r="Q1321" s="57" t="s">
        <v>53</v>
      </c>
    </row>
    <row r="1322" spans="1:17" hidden="1" x14ac:dyDescent="0.55000000000000004">
      <c r="A1322" s="117" t="str">
        <f>VLOOKUP(B1322,verwijzingen!$A$5:$B$152,2,FALSE)&amp;L1322</f>
        <v>lbdvr5011 jaar</v>
      </c>
      <c r="B1322" s="119" t="str">
        <f t="shared" si="86"/>
        <v>lange baan;50;vrije slag;vrouwen;record</v>
      </c>
      <c r="C1322" s="119" t="str">
        <f t="shared" si="87"/>
        <v>lange baan;50;vrije slag;vrouwen</v>
      </c>
      <c r="D1322" s="119" t="str">
        <f t="shared" si="88"/>
        <v>lange baan;50;vrije slag;vrouwen0,000505439814814815</v>
      </c>
      <c r="E1322" s="119" t="str">
        <f t="shared" si="89"/>
        <v>lange baan;50;vrije slag;vrouwen;record0,000505439814814815</v>
      </c>
      <c r="F1322" s="36" t="s">
        <v>578</v>
      </c>
      <c r="G1322" s="43" t="s">
        <v>456</v>
      </c>
      <c r="H1322" s="57">
        <v>50</v>
      </c>
      <c r="I1322" s="36" t="s">
        <v>12</v>
      </c>
      <c r="J1322" s="43" t="s">
        <v>451</v>
      </c>
      <c r="K1322" s="57">
        <f>VLOOKUP(N1322,stamgegevens!B$2:D$80,2,FALSE)</f>
        <v>2013</v>
      </c>
      <c r="L1322" s="114" t="str">
        <f>VLOOKUP(YEAR(O1322)-VLOOKUP(N1322,stamgegevens!$B$2:$D$297,2,FALSE),stamgegevens!$F$3:$G$297,2,FALSE)</f>
        <v>11 jaar</v>
      </c>
      <c r="M1322" s="109">
        <v>5.0543981481481479E-4</v>
      </c>
      <c r="N1322" s="43" t="s">
        <v>579</v>
      </c>
      <c r="O1322" s="113">
        <v>45424</v>
      </c>
      <c r="P1322" s="43" t="s">
        <v>37</v>
      </c>
      <c r="Q1322" s="57" t="s">
        <v>38</v>
      </c>
    </row>
    <row r="1323" spans="1:17" hidden="1" x14ac:dyDescent="0.55000000000000004">
      <c r="A1323" s="117" t="str">
        <f>VLOOKUP(B1323,verwijzingen!$A$5:$B$152,2,FALSE)&amp;L1323</f>
        <v>lbdsc5011 jaar</v>
      </c>
      <c r="B1323" s="119" t="str">
        <f t="shared" si="86"/>
        <v>lange baan;50;schoolslag;vrouwen;record</v>
      </c>
      <c r="C1323" s="119" t="str">
        <f t="shared" si="87"/>
        <v>lange baan;50;schoolslag;vrouwen</v>
      </c>
      <c r="D1323" s="119" t="str">
        <f t="shared" si="88"/>
        <v>lange baan;50;schoolslag;vrouwen0,000667939814814815</v>
      </c>
      <c r="E1323" s="119" t="str">
        <f t="shared" si="89"/>
        <v>lange baan;50;schoolslag;vrouwen;record0,000667939814814815</v>
      </c>
      <c r="F1323" s="36" t="s">
        <v>578</v>
      </c>
      <c r="G1323" s="43" t="s">
        <v>456</v>
      </c>
      <c r="H1323" s="57">
        <v>50</v>
      </c>
      <c r="I1323" s="36" t="s">
        <v>14</v>
      </c>
      <c r="J1323" s="43" t="s">
        <v>451</v>
      </c>
      <c r="K1323" s="57">
        <f>VLOOKUP(N1323,stamgegevens!B$2:D$80,2,FALSE)</f>
        <v>2013</v>
      </c>
      <c r="L1323" s="114" t="str">
        <f>VLOOKUP(YEAR(O1323)-VLOOKUP(N1323,stamgegevens!$B$2:$D$297,2,FALSE),stamgegevens!$F$3:$G$297,2,FALSE)</f>
        <v>11 jaar</v>
      </c>
      <c r="M1323" s="109">
        <v>6.6793981481481478E-4</v>
      </c>
      <c r="N1323" s="43" t="s">
        <v>579</v>
      </c>
      <c r="O1323" s="113">
        <v>45424</v>
      </c>
      <c r="P1323" s="43" t="s">
        <v>37</v>
      </c>
      <c r="Q1323" s="57" t="s">
        <v>38</v>
      </c>
    </row>
    <row r="1324" spans="1:17" hidden="1" x14ac:dyDescent="0.55000000000000004">
      <c r="A1324" s="117" t="e">
        <f>VLOOKUP(B1324,verwijzingen!$A$5:$B$152,2,FALSE)&amp;L1324</f>
        <v>#N/A</v>
      </c>
      <c r="B1324" s="119" t="str">
        <f t="shared" si="86"/>
        <v>korte baan;50;vrije slag;vrouwen;oud</v>
      </c>
      <c r="C1324" s="119" t="str">
        <f t="shared" si="87"/>
        <v>korte baan;50;vrije slag;vrouwen</v>
      </c>
      <c r="D1324" s="119" t="str">
        <f t="shared" si="88"/>
        <v>korte baan;50;vrije slag;vrouwen0,000347222222222222</v>
      </c>
      <c r="E1324" s="119" t="str">
        <f t="shared" si="89"/>
        <v>korte baan;50;vrije slag;vrouwen;oud0,000347222222222222</v>
      </c>
      <c r="F1324" s="36" t="s">
        <v>578</v>
      </c>
      <c r="G1324" s="57" t="s">
        <v>57</v>
      </c>
      <c r="H1324" s="57">
        <v>50</v>
      </c>
      <c r="I1324" s="36" t="s">
        <v>12</v>
      </c>
      <c r="J1324" s="57" t="s">
        <v>451</v>
      </c>
      <c r="K1324" s="57">
        <f>VLOOKUP(N1324,stamgegevens!B$2:D$80,2,FALSE)</f>
        <v>2007</v>
      </c>
      <c r="L1324" s="114" t="str">
        <f>VLOOKUP(YEAR(O1324)-VLOOKUP(N1324,stamgegevens!$B$2:$D$297,2,FALSE),stamgegevens!$F$3:$G$297,2,FALSE)</f>
        <v>17 jaar</v>
      </c>
      <c r="M1324" s="109">
        <v>3.4722222222222224E-4</v>
      </c>
      <c r="N1324" s="43" t="s">
        <v>26</v>
      </c>
      <c r="O1324" s="113">
        <v>45432</v>
      </c>
      <c r="P1324" s="43" t="s">
        <v>528</v>
      </c>
      <c r="Q1324" s="57" t="s">
        <v>53</v>
      </c>
    </row>
    <row r="1325" spans="1:17" x14ac:dyDescent="0.55000000000000004">
      <c r="A1325" s="117" t="str">
        <f>VLOOKUP(B1325,verwijzingen!$A$5:$B$152,2,FALSE)&amp;L1325</f>
        <v>kbdvr20017 jaar</v>
      </c>
      <c r="B1325" s="119" t="str">
        <f t="shared" ref="B1325:B1387" si="90">+$G1325&amp;";"&amp;$H1325&amp;";"&amp;$I1325&amp;";"&amp;$J1325&amp;";"&amp;$Q1325</f>
        <v>korte baan;200;vrije slag;vrouwen;record</v>
      </c>
      <c r="C1325" s="119" t="str">
        <f t="shared" ref="C1325:C1387" si="91">+$G1325&amp;";"&amp;$H1325&amp;";"&amp;$I1325&amp;";"&amp;$J1325</f>
        <v>korte baan;200;vrije slag;vrouwen</v>
      </c>
      <c r="D1325" s="119" t="str">
        <f t="shared" si="88"/>
        <v>korte baan;200;vrije slag;vrouwen0,00159560185185185</v>
      </c>
      <c r="E1325" s="119" t="str">
        <f t="shared" si="89"/>
        <v>korte baan;200;vrije slag;vrouwen;record0,00159560185185185</v>
      </c>
      <c r="F1325" s="36" t="s">
        <v>578</v>
      </c>
      <c r="G1325" s="57" t="s">
        <v>57</v>
      </c>
      <c r="H1325" s="57">
        <v>200</v>
      </c>
      <c r="I1325" s="36" t="s">
        <v>12</v>
      </c>
      <c r="J1325" s="57" t="s">
        <v>451</v>
      </c>
      <c r="K1325" s="57">
        <f>VLOOKUP(N1325,stamgegevens!B$2:D$80,2,FALSE)</f>
        <v>2007</v>
      </c>
      <c r="L1325" s="114" t="str">
        <f>VLOOKUP(YEAR(O1325)-VLOOKUP(N1325,stamgegevens!$B$2:$D$297,2,FALSE),stamgegevens!$F$3:$G$297,2,FALSE)</f>
        <v>17 jaar</v>
      </c>
      <c r="M1325" s="109">
        <v>1.595601851851852E-3</v>
      </c>
      <c r="N1325" s="43" t="s">
        <v>26</v>
      </c>
      <c r="O1325" s="113">
        <v>45432</v>
      </c>
      <c r="P1325" s="43" t="s">
        <v>528</v>
      </c>
      <c r="Q1325" s="57" t="s">
        <v>38</v>
      </c>
    </row>
    <row r="1326" spans="1:17" x14ac:dyDescent="0.55000000000000004">
      <c r="A1326" s="117" t="str">
        <f>VLOOKUP(B1326,verwijzingen!$A$5:$B$152,2,FALSE)&amp;L1326</f>
        <v>kbdvl5017 jaar</v>
      </c>
      <c r="B1326" s="119" t="str">
        <f t="shared" si="90"/>
        <v>korte baan;50;vlinderslag;vrouwen;record</v>
      </c>
      <c r="C1326" s="119" t="str">
        <f t="shared" si="91"/>
        <v>korte baan;50;vlinderslag;vrouwen</v>
      </c>
      <c r="D1326" s="119" t="str">
        <f t="shared" si="88"/>
        <v>korte baan;50;vlinderslag;vrouwen0,000353819444444444</v>
      </c>
      <c r="E1326" s="119" t="str">
        <f t="shared" si="89"/>
        <v>korte baan;50;vlinderslag;vrouwen;record0,000353819444444444</v>
      </c>
      <c r="F1326" s="36" t="s">
        <v>578</v>
      </c>
      <c r="G1326" s="57" t="s">
        <v>57</v>
      </c>
      <c r="H1326" s="57">
        <v>50</v>
      </c>
      <c r="I1326" s="36" t="s">
        <v>15</v>
      </c>
      <c r="J1326" s="57" t="s">
        <v>451</v>
      </c>
      <c r="K1326" s="57">
        <f>VLOOKUP(N1326,stamgegevens!B$2:D$80,2,FALSE)</f>
        <v>2007</v>
      </c>
      <c r="L1326" s="114" t="str">
        <f>VLOOKUP(YEAR(O1326)-VLOOKUP(N1326,stamgegevens!$B$2:$D$297,2,FALSE),stamgegevens!$F$3:$G$297,2,FALSE)</f>
        <v>17 jaar</v>
      </c>
      <c r="M1326" s="109">
        <v>3.5381944444444447E-4</v>
      </c>
      <c r="N1326" s="43" t="s">
        <v>26</v>
      </c>
      <c r="O1326" s="113">
        <v>45432</v>
      </c>
      <c r="P1326" s="43" t="s">
        <v>528</v>
      </c>
      <c r="Q1326" s="57" t="s">
        <v>38</v>
      </c>
    </row>
    <row r="1327" spans="1:17" x14ac:dyDescent="0.55000000000000004">
      <c r="A1327" s="117" t="str">
        <f>VLOOKUP(B1327,verwijzingen!$A$5:$B$152,2,FALSE)&amp;L1327</f>
        <v>kbdvl10017 jaar</v>
      </c>
      <c r="B1327" s="119" t="str">
        <f t="shared" si="90"/>
        <v>korte baan;100;vlinderslag;vrouwen;record</v>
      </c>
      <c r="C1327" s="119" t="str">
        <f t="shared" si="91"/>
        <v>korte baan;100;vlinderslag;vrouwen</v>
      </c>
      <c r="D1327" s="119" t="str">
        <f t="shared" si="88"/>
        <v>korte baan;100;vlinderslag;vrouwen0,000793287037037037</v>
      </c>
      <c r="E1327" s="119" t="str">
        <f t="shared" si="89"/>
        <v>korte baan;100;vlinderslag;vrouwen;record0,000793287037037037</v>
      </c>
      <c r="F1327" s="36" t="s">
        <v>578</v>
      </c>
      <c r="G1327" s="57" t="s">
        <v>57</v>
      </c>
      <c r="H1327" s="57">
        <v>100</v>
      </c>
      <c r="I1327" s="36" t="s">
        <v>15</v>
      </c>
      <c r="J1327" s="57" t="s">
        <v>451</v>
      </c>
      <c r="K1327" s="57">
        <f>VLOOKUP(N1327,stamgegevens!B$2:D$80,2,FALSE)</f>
        <v>2007</v>
      </c>
      <c r="L1327" s="114" t="str">
        <f>VLOOKUP(YEAR(O1327)-VLOOKUP(N1327,stamgegevens!$B$2:$D$297,2,FALSE),stamgegevens!$F$3:$G$297,2,FALSE)</f>
        <v>17 jaar</v>
      </c>
      <c r="M1327" s="109">
        <v>7.932870370370369E-4</v>
      </c>
      <c r="N1327" s="43" t="s">
        <v>26</v>
      </c>
      <c r="O1327" s="113">
        <v>45432</v>
      </c>
      <c r="P1327" s="43" t="s">
        <v>528</v>
      </c>
      <c r="Q1327" s="57" t="s">
        <v>38</v>
      </c>
    </row>
    <row r="1328" spans="1:17" x14ac:dyDescent="0.55000000000000004">
      <c r="A1328" s="117" t="str">
        <f>VLOOKUP(B1328,verwijzingen!$A$5:$B$152,2,FALSE)&amp;L1328</f>
        <v>kbdwi20017 jaar</v>
      </c>
      <c r="B1328" s="119" t="str">
        <f t="shared" si="90"/>
        <v>korte baan;200;wisselslag;vrouwen;record</v>
      </c>
      <c r="C1328" s="119" t="str">
        <f t="shared" si="91"/>
        <v>korte baan;200;wisselslag;vrouwen</v>
      </c>
      <c r="D1328" s="119" t="str">
        <f t="shared" si="88"/>
        <v>korte baan;200;wisselslag;vrouwen0,00174155092592593</v>
      </c>
      <c r="E1328" s="119" t="str">
        <f t="shared" si="89"/>
        <v>korte baan;200;wisselslag;vrouwen;record0,00174155092592593</v>
      </c>
      <c r="F1328" s="36" t="s">
        <v>578</v>
      </c>
      <c r="G1328" s="57" t="s">
        <v>57</v>
      </c>
      <c r="H1328" s="57">
        <v>200</v>
      </c>
      <c r="I1328" s="36" t="s">
        <v>17</v>
      </c>
      <c r="J1328" s="57" t="s">
        <v>451</v>
      </c>
      <c r="K1328" s="57">
        <f>VLOOKUP(N1328,stamgegevens!B$2:D$80,2,FALSE)</f>
        <v>2007</v>
      </c>
      <c r="L1328" s="114" t="str">
        <f>VLOOKUP(YEAR(O1328)-VLOOKUP(N1328,stamgegevens!$B$2:$D$297,2,FALSE),stamgegevens!$F$3:$G$297,2,FALSE)</f>
        <v>17 jaar</v>
      </c>
      <c r="M1328" s="109">
        <v>1.7415509259259259E-3</v>
      </c>
      <c r="N1328" s="43" t="s">
        <v>26</v>
      </c>
      <c r="O1328" s="113">
        <v>45432</v>
      </c>
      <c r="P1328" s="43" t="s">
        <v>528</v>
      </c>
      <c r="Q1328" s="57" t="s">
        <v>38</v>
      </c>
    </row>
    <row r="1329" spans="1:17" x14ac:dyDescent="0.55000000000000004">
      <c r="A1329" s="117" t="str">
        <f>VLOOKUP(B1329,verwijzingen!$A$5:$B$152,2,FALSE)&amp;L1329</f>
        <v>kbdwi40017 jaar</v>
      </c>
      <c r="B1329" s="119" t="str">
        <f t="shared" si="90"/>
        <v>korte baan;400;wisselslag;vrouwen;record</v>
      </c>
      <c r="C1329" s="119" t="str">
        <f t="shared" si="91"/>
        <v>korte baan;400;wisselslag;vrouwen</v>
      </c>
      <c r="D1329" s="119" t="str">
        <f t="shared" si="88"/>
        <v>korte baan;400;wisselslag;vrouwen0,00370069444444444</v>
      </c>
      <c r="E1329" s="119" t="str">
        <f t="shared" si="89"/>
        <v>korte baan;400;wisselslag;vrouwen;record0,00370069444444444</v>
      </c>
      <c r="F1329" s="36" t="s">
        <v>578</v>
      </c>
      <c r="G1329" s="57" t="s">
        <v>57</v>
      </c>
      <c r="H1329" s="57">
        <v>400</v>
      </c>
      <c r="I1329" s="36" t="s">
        <v>17</v>
      </c>
      <c r="J1329" s="57" t="s">
        <v>451</v>
      </c>
      <c r="K1329" s="57">
        <f>VLOOKUP(N1329,stamgegevens!B$2:D$80,2,FALSE)</f>
        <v>2007</v>
      </c>
      <c r="L1329" s="114" t="str">
        <f>VLOOKUP(YEAR(O1329)-VLOOKUP(N1329,stamgegevens!$B$2:$D$297,2,FALSE),stamgegevens!$F$3:$G$297,2,FALSE)</f>
        <v>17 jaar</v>
      </c>
      <c r="M1329" s="109">
        <v>3.7006944444444444E-3</v>
      </c>
      <c r="N1329" s="43" t="s">
        <v>26</v>
      </c>
      <c r="O1329" s="113">
        <v>45432</v>
      </c>
      <c r="P1329" s="43" t="s">
        <v>528</v>
      </c>
      <c r="Q1329" s="57" t="s">
        <v>38</v>
      </c>
    </row>
    <row r="1330" spans="1:17" x14ac:dyDescent="0.55000000000000004">
      <c r="A1330" s="117" t="str">
        <f>VLOOKUP(B1330,verwijzingen!$A$5:$B$152,2,FALSE)&amp;L1330</f>
        <v>kbhvr5012 jaar</v>
      </c>
      <c r="B1330" s="119" t="str">
        <f t="shared" si="90"/>
        <v>korte baan;50;vrije slag;mannen;record</v>
      </c>
      <c r="C1330" s="119" t="str">
        <f t="shared" si="91"/>
        <v>korte baan;50;vrije slag;mannen</v>
      </c>
      <c r="D1330" s="119" t="str">
        <f t="shared" si="88"/>
        <v>korte baan;50;vrije slag;mannen0,000356597222222222</v>
      </c>
      <c r="E1330" s="119" t="str">
        <f t="shared" si="89"/>
        <v>korte baan;50;vrije slag;mannen;record0,000356597222222222</v>
      </c>
      <c r="F1330" s="36" t="s">
        <v>578</v>
      </c>
      <c r="G1330" s="43" t="s">
        <v>57</v>
      </c>
      <c r="H1330" s="57">
        <v>50</v>
      </c>
      <c r="I1330" s="36" t="s">
        <v>12</v>
      </c>
      <c r="J1330" s="43" t="s">
        <v>450</v>
      </c>
      <c r="K1330" s="57">
        <f>VLOOKUP(N1330,stamgegevens!B$2:D$80,2,FALSE)</f>
        <v>2012</v>
      </c>
      <c r="L1330" s="114" t="str">
        <f>VLOOKUP(YEAR(O1330)-VLOOKUP(N1330,stamgegevens!$B$2:$D$297,2,FALSE),stamgegevens!$F$3:$G$297,2,FALSE)</f>
        <v>12 jaar</v>
      </c>
      <c r="M1330" s="109">
        <v>3.5659722222222223E-4</v>
      </c>
      <c r="N1330" s="43" t="s">
        <v>577</v>
      </c>
      <c r="O1330" s="113">
        <v>45432</v>
      </c>
      <c r="P1330" s="43" t="s">
        <v>528</v>
      </c>
      <c r="Q1330" s="57" t="s">
        <v>38</v>
      </c>
    </row>
    <row r="1331" spans="1:17" hidden="1" x14ac:dyDescent="0.55000000000000004">
      <c r="A1331" s="117" t="e">
        <f>VLOOKUP(B1331,verwijzingen!$A$5:$B$152,2,FALSE)&amp;L1331</f>
        <v>#N/A</v>
      </c>
      <c r="B1331" s="119" t="str">
        <f t="shared" si="90"/>
        <v>korte baan;200;rugslag;mannen;oud</v>
      </c>
      <c r="C1331" s="119" t="str">
        <f t="shared" si="91"/>
        <v>korte baan;200;rugslag;mannen</v>
      </c>
      <c r="D1331" s="119" t="str">
        <f t="shared" si="88"/>
        <v>korte baan;200;rugslag;mannen0,0018619212962963</v>
      </c>
      <c r="E1331" s="119" t="str">
        <f t="shared" si="89"/>
        <v>korte baan;200;rugslag;mannen;oud0,0018619212962963</v>
      </c>
      <c r="F1331" s="36" t="s">
        <v>578</v>
      </c>
      <c r="G1331" s="43" t="s">
        <v>57</v>
      </c>
      <c r="H1331" s="57">
        <v>200</v>
      </c>
      <c r="I1331" s="36" t="s">
        <v>13</v>
      </c>
      <c r="J1331" s="43" t="s">
        <v>450</v>
      </c>
      <c r="K1331" s="57">
        <f>VLOOKUP(N1331,stamgegevens!B$2:D$80,2,FALSE)</f>
        <v>2012</v>
      </c>
      <c r="L1331" s="114" t="str">
        <f>VLOOKUP(YEAR(O1331)-VLOOKUP(N1331,stamgegevens!$B$2:$D$297,2,FALSE),stamgegevens!$F$3:$G$297,2,FALSE)</f>
        <v>12 jaar</v>
      </c>
      <c r="M1331" s="109">
        <v>1.8619212962962964E-3</v>
      </c>
      <c r="N1331" s="43" t="s">
        <v>577</v>
      </c>
      <c r="O1331" s="113">
        <v>45432</v>
      </c>
      <c r="P1331" s="43" t="s">
        <v>528</v>
      </c>
      <c r="Q1331" s="57" t="s">
        <v>53</v>
      </c>
    </row>
    <row r="1332" spans="1:17" hidden="1" x14ac:dyDescent="0.55000000000000004">
      <c r="A1332" s="117" t="e">
        <f>VLOOKUP(B1332,verwijzingen!$A$5:$B$152,2,FALSE)&amp;L1332</f>
        <v>#N/A</v>
      </c>
      <c r="B1332" s="119" t="str">
        <f t="shared" si="90"/>
        <v>korte baan;50;vlinderslag;mannen;oud</v>
      </c>
      <c r="C1332" s="119" t="str">
        <f t="shared" si="91"/>
        <v>korte baan;50;vlinderslag;mannen</v>
      </c>
      <c r="D1332" s="119" t="str">
        <f t="shared" si="88"/>
        <v>korte baan;50;vlinderslag;mannen0,000399421296296296</v>
      </c>
      <c r="E1332" s="119" t="str">
        <f t="shared" si="89"/>
        <v>korte baan;50;vlinderslag;mannen;oud0,000399421296296296</v>
      </c>
      <c r="F1332" s="36" t="s">
        <v>578</v>
      </c>
      <c r="G1332" s="43" t="s">
        <v>57</v>
      </c>
      <c r="H1332" s="57">
        <v>50</v>
      </c>
      <c r="I1332" s="36" t="s">
        <v>15</v>
      </c>
      <c r="J1332" s="43" t="s">
        <v>450</v>
      </c>
      <c r="K1332" s="57">
        <f>VLOOKUP(N1332,stamgegevens!B$2:D$80,2,FALSE)</f>
        <v>2012</v>
      </c>
      <c r="L1332" s="114" t="str">
        <f>VLOOKUP(YEAR(O1332)-VLOOKUP(N1332,stamgegevens!$B$2:$D$297,2,FALSE),stamgegevens!$F$3:$G$297,2,FALSE)</f>
        <v>12 jaar</v>
      </c>
      <c r="M1332" s="109">
        <v>3.9942129629629626E-4</v>
      </c>
      <c r="N1332" s="43" t="s">
        <v>577</v>
      </c>
      <c r="O1332" s="113">
        <v>45432</v>
      </c>
      <c r="P1332" s="43" t="s">
        <v>528</v>
      </c>
      <c r="Q1332" s="57" t="s">
        <v>53</v>
      </c>
    </row>
    <row r="1333" spans="1:17" x14ac:dyDescent="0.55000000000000004">
      <c r="A1333" s="117" t="str">
        <f>VLOOKUP(B1333,verwijzingen!$A$5:$B$152,2,FALSE)&amp;L1333</f>
        <v>kbdvl20017 jaar</v>
      </c>
      <c r="B1333" s="119" t="str">
        <f t="shared" si="90"/>
        <v>korte baan;200;vlinderslag;vrouwen;record</v>
      </c>
      <c r="C1333" s="119" t="str">
        <f t="shared" si="91"/>
        <v>korte baan;200;vlinderslag;vrouwen</v>
      </c>
      <c r="D1333" s="119" t="str">
        <f t="shared" si="88"/>
        <v>korte baan;200;vlinderslag;vrouwen0,00175219907407407</v>
      </c>
      <c r="E1333" s="119" t="str">
        <f t="shared" si="89"/>
        <v>korte baan;200;vlinderslag;vrouwen;record0,00175219907407407</v>
      </c>
      <c r="F1333" s="36" t="s">
        <v>578</v>
      </c>
      <c r="G1333" s="43" t="s">
        <v>57</v>
      </c>
      <c r="H1333" s="57">
        <v>200</v>
      </c>
      <c r="I1333" s="36" t="s">
        <v>15</v>
      </c>
      <c r="J1333" s="43" t="s">
        <v>451</v>
      </c>
      <c r="K1333" s="57">
        <f>VLOOKUP(N1333,stamgegevens!B$2:D$80,2,FALSE)</f>
        <v>2007</v>
      </c>
      <c r="L1333" s="114" t="str">
        <f>VLOOKUP(YEAR(O1333)-VLOOKUP(N1333,stamgegevens!$B$2:$D$297,2,FALSE),stamgegevens!$F$3:$G$297,2,FALSE)</f>
        <v>17 jaar</v>
      </c>
      <c r="M1333" s="109">
        <v>1.752199074074074E-3</v>
      </c>
      <c r="N1333" s="43" t="s">
        <v>26</v>
      </c>
      <c r="O1333" s="113">
        <v>45432</v>
      </c>
      <c r="P1333" s="43" t="s">
        <v>528</v>
      </c>
      <c r="Q1333" s="57" t="s">
        <v>38</v>
      </c>
    </row>
    <row r="1334" spans="1:17" hidden="1" x14ac:dyDescent="0.55000000000000004">
      <c r="A1334" s="117" t="str">
        <f>VLOOKUP(B1334,verwijzingen!$A$5:$B$152,2,FALSE)&amp;L1334</f>
        <v>lbhvr10015 jaar</v>
      </c>
      <c r="B1334" s="119" t="str">
        <f t="shared" si="90"/>
        <v>lange baan;100;vrije slag;mannen;record</v>
      </c>
      <c r="C1334" s="119" t="str">
        <f t="shared" si="91"/>
        <v>lange baan;100;vrije slag;mannen</v>
      </c>
      <c r="D1334" s="119" t="str">
        <f t="shared" si="88"/>
        <v>lange baan;100;vrije slag;mannen0,000766898148148148</v>
      </c>
      <c r="E1334" s="119" t="str">
        <f t="shared" si="89"/>
        <v>lange baan;100;vrije slag;mannen;record0,000766898148148148</v>
      </c>
      <c r="F1334" s="36" t="s">
        <v>578</v>
      </c>
      <c r="G1334" s="43" t="s">
        <v>456</v>
      </c>
      <c r="H1334" s="57">
        <v>100</v>
      </c>
      <c r="I1334" s="36" t="s">
        <v>12</v>
      </c>
      <c r="J1334" s="43" t="s">
        <v>450</v>
      </c>
      <c r="K1334" s="57">
        <f>VLOOKUP(N1334,stamgegevens!B$2:D$80,2,FALSE)</f>
        <v>2009</v>
      </c>
      <c r="L1334" s="114" t="str">
        <f>VLOOKUP(YEAR(O1334)-VLOOKUP(N1334,stamgegevens!$B$2:$D$297,2,FALSE),stamgegevens!$F$3:$G$297,2,FALSE)</f>
        <v>15 jaar</v>
      </c>
      <c r="M1334" s="109">
        <v>7.6689814814814817E-4</v>
      </c>
      <c r="N1334" s="43" t="s">
        <v>459</v>
      </c>
      <c r="O1334" s="113">
        <v>45438</v>
      </c>
      <c r="P1334" s="43" t="s">
        <v>505</v>
      </c>
      <c r="Q1334" s="57" t="s">
        <v>38</v>
      </c>
    </row>
    <row r="1335" spans="1:17" hidden="1" x14ac:dyDescent="0.55000000000000004">
      <c r="A1335" s="117" t="str">
        <f>VLOOKUP(B1335,verwijzingen!$A$5:$B$152,2,FALSE)&amp;L1335</f>
        <v>lbdvr20017 jaar</v>
      </c>
      <c r="B1335" s="119" t="str">
        <f t="shared" si="90"/>
        <v>lange baan;200;vrije slag;vrouwen;record</v>
      </c>
      <c r="C1335" s="119" t="str">
        <f t="shared" si="91"/>
        <v>lange baan;200;vrije slag;vrouwen</v>
      </c>
      <c r="D1335" s="119" t="str">
        <f t="shared" si="88"/>
        <v>lange baan;200;vrije slag;vrouwen0,00175821759259259</v>
      </c>
      <c r="E1335" s="119" t="str">
        <f t="shared" si="89"/>
        <v>lange baan;200;vrije slag;vrouwen;record0,00175821759259259</v>
      </c>
      <c r="F1335" s="36" t="s">
        <v>578</v>
      </c>
      <c r="G1335" s="43" t="s">
        <v>456</v>
      </c>
      <c r="H1335" s="57">
        <v>200</v>
      </c>
      <c r="I1335" s="36" t="s">
        <v>12</v>
      </c>
      <c r="J1335" s="43" t="s">
        <v>451</v>
      </c>
      <c r="K1335" s="57">
        <f>VLOOKUP(N1335,stamgegevens!B$2:D$80,2,FALSE)</f>
        <v>2007</v>
      </c>
      <c r="L1335" s="114" t="str">
        <f>VLOOKUP(YEAR(O1335)-VLOOKUP(N1335,stamgegevens!$B$2:$D$297,2,FALSE),stamgegevens!$F$3:$G$297,2,FALSE)</f>
        <v>17 jaar</v>
      </c>
      <c r="M1335" s="109">
        <v>1.7582175925925925E-3</v>
      </c>
      <c r="N1335" s="43" t="s">
        <v>26</v>
      </c>
      <c r="O1335" s="113">
        <v>45445</v>
      </c>
      <c r="P1335" s="43" t="s">
        <v>505</v>
      </c>
      <c r="Q1335" s="57" t="s">
        <v>38</v>
      </c>
    </row>
    <row r="1336" spans="1:17" hidden="1" x14ac:dyDescent="0.55000000000000004">
      <c r="A1336" s="117" t="str">
        <f>VLOOKUP(B1336,verwijzingen!$A$5:$B$152,2,FALSE)&amp;L1336</f>
        <v>lbdvr40017 jaar</v>
      </c>
      <c r="B1336" s="119" t="str">
        <f t="shared" si="90"/>
        <v>lange baan;400;vrije slag;vrouwen;record</v>
      </c>
      <c r="C1336" s="119" t="str">
        <f t="shared" si="91"/>
        <v>lange baan;400;vrije slag;vrouwen</v>
      </c>
      <c r="D1336" s="119" t="str">
        <f t="shared" si="88"/>
        <v>lange baan;400;vrije slag;vrouwen0,00354479166666667</v>
      </c>
      <c r="E1336" s="119" t="str">
        <f t="shared" si="89"/>
        <v>lange baan;400;vrije slag;vrouwen;record0,00354479166666667</v>
      </c>
      <c r="F1336" s="36" t="s">
        <v>578</v>
      </c>
      <c r="G1336" s="43" t="s">
        <v>456</v>
      </c>
      <c r="H1336" s="57">
        <v>400</v>
      </c>
      <c r="I1336" s="36" t="s">
        <v>12</v>
      </c>
      <c r="J1336" s="43" t="s">
        <v>451</v>
      </c>
      <c r="K1336" s="57">
        <f>VLOOKUP(N1336,stamgegevens!B$2:D$80,2,FALSE)</f>
        <v>2007</v>
      </c>
      <c r="L1336" s="114" t="str">
        <f>VLOOKUP(YEAR(O1336)-VLOOKUP(N1336,stamgegevens!$B$2:$D$297,2,FALSE),stamgegevens!$F$3:$G$297,2,FALSE)</f>
        <v>17 jaar</v>
      </c>
      <c r="M1336" s="109">
        <v>3.5447916666666666E-3</v>
      </c>
      <c r="N1336" s="43" t="s">
        <v>26</v>
      </c>
      <c r="O1336" s="113">
        <v>45445</v>
      </c>
      <c r="P1336" s="43" t="s">
        <v>505</v>
      </c>
      <c r="Q1336" s="57" t="s">
        <v>38</v>
      </c>
    </row>
    <row r="1337" spans="1:17" hidden="1" x14ac:dyDescent="0.55000000000000004">
      <c r="A1337" s="117" t="str">
        <f>VLOOKUP(B1337,verwijzingen!$A$5:$B$152,2,FALSE)&amp;L1337</f>
        <v>lbdru10017 jaar</v>
      </c>
      <c r="B1337" s="119" t="str">
        <f t="shared" si="90"/>
        <v>lange baan;100;rugslag;vrouwen;record</v>
      </c>
      <c r="C1337" s="119" t="str">
        <f t="shared" si="91"/>
        <v>lange baan;100;rugslag;vrouwen</v>
      </c>
      <c r="D1337" s="119" t="str">
        <f t="shared" si="88"/>
        <v>lange baan;100;rugslag;vrouwen0,000814930555555556</v>
      </c>
      <c r="E1337" s="119" t="str">
        <f t="shared" si="89"/>
        <v>lange baan;100;rugslag;vrouwen;record0,000814930555555556</v>
      </c>
      <c r="F1337" s="36" t="s">
        <v>578</v>
      </c>
      <c r="G1337" s="43" t="s">
        <v>456</v>
      </c>
      <c r="H1337" s="57">
        <v>100</v>
      </c>
      <c r="I1337" s="36" t="s">
        <v>13</v>
      </c>
      <c r="J1337" s="43" t="s">
        <v>451</v>
      </c>
      <c r="K1337" s="57">
        <f>VLOOKUP(N1337,stamgegevens!B$2:D$80,2,FALSE)</f>
        <v>2007</v>
      </c>
      <c r="L1337" s="114" t="str">
        <f>VLOOKUP(YEAR(O1337)-VLOOKUP(N1337,stamgegevens!$B$2:$D$297,2,FALSE),stamgegevens!$F$3:$G$297,2,FALSE)</f>
        <v>17 jaar</v>
      </c>
      <c r="M1337" s="109">
        <v>8.149305555555555E-4</v>
      </c>
      <c r="N1337" s="43" t="s">
        <v>26</v>
      </c>
      <c r="O1337" s="113">
        <v>45445</v>
      </c>
      <c r="P1337" s="43" t="s">
        <v>505</v>
      </c>
      <c r="Q1337" s="57" t="s">
        <v>38</v>
      </c>
    </row>
    <row r="1338" spans="1:17" hidden="1" x14ac:dyDescent="0.55000000000000004">
      <c r="A1338" s="117" t="str">
        <f>VLOOKUP(B1338,verwijzingen!$A$5:$B$152,2,FALSE)&amp;L1338</f>
        <v>lbdru20017 jaar</v>
      </c>
      <c r="B1338" s="119" t="str">
        <f t="shared" si="90"/>
        <v>lange baan;200;rugslag;vrouwen;record</v>
      </c>
      <c r="C1338" s="119" t="str">
        <f t="shared" si="91"/>
        <v>lange baan;200;rugslag;vrouwen</v>
      </c>
      <c r="D1338" s="119" t="str">
        <f t="shared" si="88"/>
        <v>lange baan;200;rugslag;vrouwen0,00179016203703704</v>
      </c>
      <c r="E1338" s="119" t="str">
        <f t="shared" si="89"/>
        <v>lange baan;200;rugslag;vrouwen;record0,00179016203703704</v>
      </c>
      <c r="F1338" s="36" t="s">
        <v>578</v>
      </c>
      <c r="G1338" s="43" t="s">
        <v>456</v>
      </c>
      <c r="H1338" s="57">
        <v>200</v>
      </c>
      <c r="I1338" s="36" t="s">
        <v>13</v>
      </c>
      <c r="J1338" s="43" t="s">
        <v>451</v>
      </c>
      <c r="K1338" s="57">
        <f>VLOOKUP(N1338,stamgegevens!B$2:D$80,2,FALSE)</f>
        <v>2007</v>
      </c>
      <c r="L1338" s="114" t="str">
        <f>VLOOKUP(YEAR(O1338)-VLOOKUP(N1338,stamgegevens!$B$2:$D$297,2,FALSE),stamgegevens!$F$3:$G$297,2,FALSE)</f>
        <v>17 jaar</v>
      </c>
      <c r="M1338" s="109">
        <v>1.7901620370370372E-3</v>
      </c>
      <c r="N1338" s="43" t="s">
        <v>26</v>
      </c>
      <c r="O1338" s="113">
        <v>45445</v>
      </c>
      <c r="P1338" s="43" t="s">
        <v>505</v>
      </c>
      <c r="Q1338" s="57" t="s">
        <v>38</v>
      </c>
    </row>
    <row r="1339" spans="1:17" hidden="1" x14ac:dyDescent="0.55000000000000004">
      <c r="A1339" s="117" t="str">
        <f>VLOOKUP(B1339,verwijzingen!$A$5:$B$152,2,FALSE)&amp;L1339</f>
        <v>lbdvl5017 jaar</v>
      </c>
      <c r="B1339" s="119" t="str">
        <f t="shared" si="90"/>
        <v>lange baan;50;vlinderslag;vrouwen;record</v>
      </c>
      <c r="C1339" s="119" t="str">
        <f t="shared" si="91"/>
        <v>lange baan;50;vlinderslag;vrouwen</v>
      </c>
      <c r="D1339" s="119" t="str">
        <f t="shared" si="88"/>
        <v>lange baan;50;vlinderslag;vrouwen0,000356712962962963</v>
      </c>
      <c r="E1339" s="119" t="str">
        <f t="shared" si="89"/>
        <v>lange baan;50;vlinderslag;vrouwen;record0,000356712962962963</v>
      </c>
      <c r="F1339" s="36" t="s">
        <v>578</v>
      </c>
      <c r="G1339" s="43" t="s">
        <v>456</v>
      </c>
      <c r="H1339" s="57">
        <v>50</v>
      </c>
      <c r="I1339" s="36" t="s">
        <v>15</v>
      </c>
      <c r="J1339" s="43" t="s">
        <v>451</v>
      </c>
      <c r="K1339" s="57">
        <f>VLOOKUP(N1339,stamgegevens!B$2:D$80,2,FALSE)</f>
        <v>2007</v>
      </c>
      <c r="L1339" s="114" t="str">
        <f>VLOOKUP(YEAR(O1339)-VLOOKUP(N1339,stamgegevens!$B$2:$D$297,2,FALSE),stamgegevens!$F$3:$G$297,2,FALSE)</f>
        <v>17 jaar</v>
      </c>
      <c r="M1339" s="109">
        <v>3.5671296296296297E-4</v>
      </c>
      <c r="N1339" s="43" t="s">
        <v>26</v>
      </c>
      <c r="O1339" s="113">
        <v>45445</v>
      </c>
      <c r="P1339" s="43" t="s">
        <v>505</v>
      </c>
      <c r="Q1339" s="57" t="s">
        <v>38</v>
      </c>
    </row>
    <row r="1340" spans="1:17" hidden="1" x14ac:dyDescent="0.55000000000000004">
      <c r="A1340" s="117" t="str">
        <f>VLOOKUP(B1340,verwijzingen!$A$5:$B$152,2,FALSE)&amp;L1340</f>
        <v>lbhvr5015 jaar</v>
      </c>
      <c r="B1340" s="119" t="str">
        <f t="shared" si="90"/>
        <v>lange baan;50;vrije slag;mannen;record</v>
      </c>
      <c r="C1340" s="119" t="str">
        <f t="shared" si="91"/>
        <v>lange baan;50;vrije slag;mannen</v>
      </c>
      <c r="D1340" s="119" t="str">
        <f t="shared" si="88"/>
        <v>lange baan;50;vrije slag;mannen0,000344444444444444</v>
      </c>
      <c r="E1340" s="119" t="str">
        <f t="shared" si="89"/>
        <v>lange baan;50;vrije slag;mannen;record0,000344444444444444</v>
      </c>
      <c r="F1340" s="36" t="s">
        <v>578</v>
      </c>
      <c r="G1340" s="43" t="s">
        <v>456</v>
      </c>
      <c r="H1340" s="57">
        <v>50</v>
      </c>
      <c r="I1340" s="36" t="s">
        <v>12</v>
      </c>
      <c r="J1340" s="43" t="s">
        <v>450</v>
      </c>
      <c r="K1340" s="57">
        <f>VLOOKUP(N1340,stamgegevens!B$2:D$80,2,FALSE)</f>
        <v>2009</v>
      </c>
      <c r="L1340" s="114" t="str">
        <f>VLOOKUP(YEAR(O1340)-VLOOKUP(N1340,stamgegevens!$B$2:$D$297,2,FALSE),stamgegevens!$F$3:$G$297,2,FALSE)</f>
        <v>15 jaar</v>
      </c>
      <c r="M1340" s="109">
        <v>3.4444444444444447E-4</v>
      </c>
      <c r="N1340" s="43" t="s">
        <v>459</v>
      </c>
      <c r="O1340" s="113">
        <v>45445</v>
      </c>
      <c r="P1340" s="43" t="s">
        <v>505</v>
      </c>
      <c r="Q1340" s="57" t="s">
        <v>38</v>
      </c>
    </row>
    <row r="1341" spans="1:17" hidden="1" x14ac:dyDescent="0.55000000000000004">
      <c r="A1341" s="117" t="e">
        <f>VLOOKUP(B1341,verwijzingen!$A$5:$B$152,2,FALSE)&amp;L1341</f>
        <v>#N/A</v>
      </c>
      <c r="B1341" s="119" t="str">
        <f t="shared" si="90"/>
        <v>korte baan;100;vrije slag;mannen;oud</v>
      </c>
      <c r="C1341" s="119" t="str">
        <f t="shared" si="91"/>
        <v>korte baan;100;vrije slag;mannen</v>
      </c>
      <c r="D1341" s="119" t="str">
        <f t="shared" si="88"/>
        <v>korte baan;100;vrije slag;mannen0,000769675925925926</v>
      </c>
      <c r="E1341" s="119" t="str">
        <f t="shared" si="89"/>
        <v>korte baan;100;vrije slag;mannen;oud0,000769675925925926</v>
      </c>
      <c r="F1341" s="36" t="s">
        <v>578</v>
      </c>
      <c r="G1341" s="43" t="s">
        <v>57</v>
      </c>
      <c r="H1341" s="57">
        <v>100</v>
      </c>
      <c r="I1341" s="36" t="s">
        <v>12</v>
      </c>
      <c r="J1341" s="43" t="s">
        <v>450</v>
      </c>
      <c r="K1341" s="57">
        <f>VLOOKUP(N1341,stamgegevens!B$2:D$80,2,FALSE)</f>
        <v>2012</v>
      </c>
      <c r="L1341" s="114" t="str">
        <f>VLOOKUP(YEAR(O1341)-VLOOKUP(N1341,stamgegevens!$B$2:$D$297,2,FALSE),stamgegevens!$F$3:$G$297,2,FALSE)</f>
        <v>12 jaar</v>
      </c>
      <c r="M1341" s="109">
        <v>7.6967592592592593E-4</v>
      </c>
      <c r="N1341" s="43" t="s">
        <v>577</v>
      </c>
      <c r="O1341" s="113">
        <v>45452</v>
      </c>
      <c r="P1341" s="43" t="s">
        <v>37</v>
      </c>
      <c r="Q1341" s="57" t="s">
        <v>53</v>
      </c>
    </row>
    <row r="1342" spans="1:17" x14ac:dyDescent="0.55000000000000004">
      <c r="A1342" s="117" t="str">
        <f>VLOOKUP(B1342,verwijzingen!$A$5:$B$152,2,FALSE)&amp;L1342</f>
        <v>kbhsc5012 jaar</v>
      </c>
      <c r="B1342" s="119" t="str">
        <f t="shared" si="90"/>
        <v>korte baan;50;schoolslag;mannen;record</v>
      </c>
      <c r="C1342" s="119" t="str">
        <f t="shared" si="91"/>
        <v>korte baan;50;schoolslag;mannen</v>
      </c>
      <c r="D1342" s="119" t="str">
        <f t="shared" si="88"/>
        <v>korte baan;50;schoolslag;mannen0,000464583333333333</v>
      </c>
      <c r="E1342" s="119" t="str">
        <f t="shared" si="89"/>
        <v>korte baan;50;schoolslag;mannen;record0,000464583333333333</v>
      </c>
      <c r="F1342" s="36" t="s">
        <v>578</v>
      </c>
      <c r="G1342" s="43" t="s">
        <v>57</v>
      </c>
      <c r="H1342" s="57">
        <v>50</v>
      </c>
      <c r="I1342" s="36" t="s">
        <v>14</v>
      </c>
      <c r="J1342" s="43" t="s">
        <v>450</v>
      </c>
      <c r="K1342" s="57">
        <f>VLOOKUP(N1342,stamgegevens!B$2:D$80,2,FALSE)</f>
        <v>2012</v>
      </c>
      <c r="L1342" s="114" t="str">
        <f>VLOOKUP(YEAR(O1342)-VLOOKUP(N1342,stamgegevens!$B$2:$D$297,2,FALSE),stamgegevens!$F$3:$G$297,2,FALSE)</f>
        <v>12 jaar</v>
      </c>
      <c r="M1342" s="109">
        <v>4.6458333333333334E-4</v>
      </c>
      <c r="N1342" s="43" t="s">
        <v>577</v>
      </c>
      <c r="O1342" s="113">
        <v>45452</v>
      </c>
      <c r="P1342" s="43" t="s">
        <v>37</v>
      </c>
      <c r="Q1342" s="57" t="s">
        <v>38</v>
      </c>
    </row>
    <row r="1343" spans="1:17" x14ac:dyDescent="0.55000000000000004">
      <c r="A1343" s="117" t="str">
        <f>VLOOKUP(B1343,verwijzingen!$A$5:$B$152,2,FALSE)&amp;L1343</f>
        <v>kbhsc10012 jaar</v>
      </c>
      <c r="B1343" s="119" t="str">
        <f t="shared" si="90"/>
        <v>korte baan;100;schoolslag;mannen;record</v>
      </c>
      <c r="C1343" s="119" t="str">
        <f t="shared" si="91"/>
        <v>korte baan;100;schoolslag;mannen</v>
      </c>
      <c r="D1343" s="119" t="str">
        <f t="shared" si="88"/>
        <v>korte baan;100;schoolslag;mannen0,000994907407407407</v>
      </c>
      <c r="E1343" s="119" t="str">
        <f t="shared" si="89"/>
        <v>korte baan;100;schoolslag;mannen;record0,000994907407407407</v>
      </c>
      <c r="F1343" s="36" t="s">
        <v>578</v>
      </c>
      <c r="G1343" s="43" t="s">
        <v>57</v>
      </c>
      <c r="H1343" s="57">
        <v>100</v>
      </c>
      <c r="I1343" s="36" t="s">
        <v>14</v>
      </c>
      <c r="J1343" s="43" t="s">
        <v>450</v>
      </c>
      <c r="K1343" s="57">
        <f>VLOOKUP(N1343,stamgegevens!B$2:D$80,2,FALSE)</f>
        <v>2012</v>
      </c>
      <c r="L1343" s="114" t="str">
        <f>VLOOKUP(YEAR(O1343)-VLOOKUP(N1343,stamgegevens!$B$2:$D$297,2,FALSE),stamgegevens!$F$3:$G$297,2,FALSE)</f>
        <v>12 jaar</v>
      </c>
      <c r="M1343" s="109">
        <v>9.9490740740740746E-4</v>
      </c>
      <c r="N1343" s="43" t="s">
        <v>577</v>
      </c>
      <c r="O1343" s="113">
        <v>45452</v>
      </c>
      <c r="P1343" s="43" t="s">
        <v>37</v>
      </c>
      <c r="Q1343" s="57" t="s">
        <v>38</v>
      </c>
    </row>
    <row r="1344" spans="1:17" hidden="1" x14ac:dyDescent="0.55000000000000004">
      <c r="A1344" s="117" t="e">
        <f>VLOOKUP(B1344,verwijzingen!$A$5:$B$152,2,FALSE)&amp;L1344</f>
        <v>#N/A</v>
      </c>
      <c r="B1344" s="119" t="str">
        <f t="shared" si="90"/>
        <v>korte baan;100;vlinderslag;mannen;oud</v>
      </c>
      <c r="C1344" s="119" t="str">
        <f t="shared" si="91"/>
        <v>korte baan;100;vlinderslag;mannen</v>
      </c>
      <c r="D1344" s="119" t="str">
        <f t="shared" si="88"/>
        <v>korte baan;100;vlinderslag;mannen0,000910532407407407</v>
      </c>
      <c r="E1344" s="119" t="str">
        <f t="shared" si="89"/>
        <v>korte baan;100;vlinderslag;mannen;oud0,000910532407407407</v>
      </c>
      <c r="F1344" s="36" t="s">
        <v>578</v>
      </c>
      <c r="G1344" s="43" t="s">
        <v>57</v>
      </c>
      <c r="H1344" s="57">
        <v>100</v>
      </c>
      <c r="I1344" s="36" t="s">
        <v>15</v>
      </c>
      <c r="J1344" s="43" t="s">
        <v>450</v>
      </c>
      <c r="K1344" s="57">
        <f>VLOOKUP(N1344,stamgegevens!B$2:D$80,2,FALSE)</f>
        <v>2012</v>
      </c>
      <c r="L1344" s="114" t="str">
        <f>VLOOKUP(YEAR(O1344)-VLOOKUP(N1344,stamgegevens!$B$2:$D$297,2,FALSE),stamgegevens!$F$3:$G$297,2,FALSE)</f>
        <v>12 jaar</v>
      </c>
      <c r="M1344" s="109">
        <v>9.1053240740740743E-4</v>
      </c>
      <c r="N1344" s="43" t="s">
        <v>577</v>
      </c>
      <c r="O1344" s="113">
        <v>45452</v>
      </c>
      <c r="P1344" s="43" t="s">
        <v>37</v>
      </c>
      <c r="Q1344" s="57" t="s">
        <v>53</v>
      </c>
    </row>
    <row r="1345" spans="1:17" x14ac:dyDescent="0.55000000000000004">
      <c r="A1345" s="117" t="str">
        <f>VLOOKUP(B1345,verwijzingen!$A$5:$B$152,2,FALSE)&amp;L1345</f>
        <v>kbhwi20012 jaar</v>
      </c>
      <c r="B1345" s="119" t="str">
        <f t="shared" si="90"/>
        <v>korte baan;200;wisselslag;mannen;record</v>
      </c>
      <c r="C1345" s="119" t="str">
        <f t="shared" si="91"/>
        <v>korte baan;200;wisselslag;mannen</v>
      </c>
      <c r="D1345" s="119" t="str">
        <f t="shared" si="88"/>
        <v>korte baan;200;wisselslag;mannen0,00187719907407407</v>
      </c>
      <c r="E1345" s="119" t="str">
        <f t="shared" si="89"/>
        <v>korte baan;200;wisselslag;mannen;record0,00187719907407407</v>
      </c>
      <c r="F1345" s="36" t="s">
        <v>578</v>
      </c>
      <c r="G1345" s="43" t="s">
        <v>57</v>
      </c>
      <c r="H1345" s="57">
        <v>200</v>
      </c>
      <c r="I1345" s="36" t="s">
        <v>17</v>
      </c>
      <c r="J1345" s="43" t="s">
        <v>450</v>
      </c>
      <c r="K1345" s="57">
        <f>VLOOKUP(N1345,stamgegevens!B$2:D$80,2,FALSE)</f>
        <v>2012</v>
      </c>
      <c r="L1345" s="114" t="str">
        <f>VLOOKUP(YEAR(O1345)-VLOOKUP(N1345,stamgegevens!$B$2:$D$297,2,FALSE),stamgegevens!$F$3:$G$297,2,FALSE)</f>
        <v>12 jaar</v>
      </c>
      <c r="M1345" s="109">
        <v>1.8771990740740741E-3</v>
      </c>
      <c r="N1345" s="43" t="s">
        <v>577</v>
      </c>
      <c r="O1345" s="113">
        <v>45452</v>
      </c>
      <c r="P1345" s="43" t="s">
        <v>37</v>
      </c>
      <c r="Q1345" s="57" t="s">
        <v>38</v>
      </c>
    </row>
    <row r="1346" spans="1:17" hidden="1" x14ac:dyDescent="0.55000000000000004">
      <c r="A1346" s="117" t="e">
        <f>VLOOKUP(B1346,verwijzingen!$A$5:$B$152,2,FALSE)&amp;L1346</f>
        <v>#N/A</v>
      </c>
      <c r="B1346" s="119" t="str">
        <f t="shared" si="90"/>
        <v>korte baan;200;vrije slag;vrouwen;oud</v>
      </c>
      <c r="C1346" s="119" t="str">
        <f t="shared" si="91"/>
        <v>korte baan;200;vrije slag;vrouwen</v>
      </c>
      <c r="D1346" s="119" t="str">
        <f t="shared" si="88"/>
        <v>korte baan;200;vrije slag;vrouwen0,00207800925925926</v>
      </c>
      <c r="E1346" s="119" t="str">
        <f t="shared" si="89"/>
        <v>korte baan;200;vrije slag;vrouwen;oud0,00207800925925926</v>
      </c>
      <c r="F1346" s="36" t="s">
        <v>578</v>
      </c>
      <c r="G1346" s="43" t="s">
        <v>57</v>
      </c>
      <c r="H1346" s="57">
        <v>200</v>
      </c>
      <c r="I1346" s="36" t="s">
        <v>12</v>
      </c>
      <c r="J1346" s="43" t="s">
        <v>451</v>
      </c>
      <c r="K1346" s="57">
        <f>VLOOKUP(N1346,stamgegevens!B$2:D$80,2,FALSE)</f>
        <v>2013</v>
      </c>
      <c r="L1346" s="114" t="str">
        <f>VLOOKUP(YEAR(O1346)-VLOOKUP(N1346,stamgegevens!$B$2:$D$297,2,FALSE),stamgegevens!$F$3:$G$297,2,FALSE)</f>
        <v>11 jaar</v>
      </c>
      <c r="M1346" s="109">
        <v>2.078009259259259E-3</v>
      </c>
      <c r="N1346" s="43" t="s">
        <v>503</v>
      </c>
      <c r="O1346" s="113">
        <v>45452</v>
      </c>
      <c r="P1346" s="43" t="s">
        <v>37</v>
      </c>
      <c r="Q1346" s="57" t="s">
        <v>53</v>
      </c>
    </row>
    <row r="1347" spans="1:17" x14ac:dyDescent="0.55000000000000004">
      <c r="A1347" s="117" t="str">
        <f>VLOOKUP(B1347,verwijzingen!$A$5:$B$152,2,FALSE)&amp;L1347</f>
        <v>kbdvl10011 jaar</v>
      </c>
      <c r="B1347" s="119" t="str">
        <f t="shared" si="90"/>
        <v>korte baan;100;vlinderslag;vrouwen;record</v>
      </c>
      <c r="C1347" s="119" t="str">
        <f t="shared" si="91"/>
        <v>korte baan;100;vlinderslag;vrouwen</v>
      </c>
      <c r="D1347" s="119" t="str">
        <f t="shared" si="88"/>
        <v>korte baan;100;vlinderslag;vrouwen0,00125532407407407</v>
      </c>
      <c r="E1347" s="119" t="str">
        <f t="shared" si="89"/>
        <v>korte baan;100;vlinderslag;vrouwen;record0,00125532407407407</v>
      </c>
      <c r="F1347" s="36" t="s">
        <v>578</v>
      </c>
      <c r="G1347" s="43" t="s">
        <v>57</v>
      </c>
      <c r="H1347" s="57">
        <v>100</v>
      </c>
      <c r="I1347" s="36" t="s">
        <v>15</v>
      </c>
      <c r="J1347" s="43" t="s">
        <v>451</v>
      </c>
      <c r="K1347" s="57">
        <f>VLOOKUP(N1347,stamgegevens!B$2:D$80,2,FALSE)</f>
        <v>2013</v>
      </c>
      <c r="L1347" s="114" t="str">
        <f>VLOOKUP(YEAR(O1347)-VLOOKUP(N1347,stamgegevens!$B$2:$D$297,2,FALSE),stamgegevens!$F$3:$G$297,2,FALSE)</f>
        <v>11 jaar</v>
      </c>
      <c r="M1347" s="109">
        <v>1.2553240740740741E-3</v>
      </c>
      <c r="N1347" s="43" t="s">
        <v>503</v>
      </c>
      <c r="O1347" s="113">
        <v>45452</v>
      </c>
      <c r="P1347" s="43" t="s">
        <v>37</v>
      </c>
      <c r="Q1347" s="57" t="s">
        <v>38</v>
      </c>
    </row>
    <row r="1348" spans="1:17" hidden="1" x14ac:dyDescent="0.55000000000000004">
      <c r="A1348" s="117" t="str">
        <f>VLOOKUP(B1348,verwijzingen!$A$5:$B$152,2,FALSE)&amp;L1348</f>
        <v>lbdru5017 jaar</v>
      </c>
      <c r="B1348" s="119" t="str">
        <f t="shared" si="90"/>
        <v>lange baan;50;rugslag;vrouwen;record</v>
      </c>
      <c r="C1348" s="119" t="str">
        <f t="shared" si="91"/>
        <v>lange baan;50;rugslag;vrouwen</v>
      </c>
      <c r="D1348" s="119" t="str">
        <f t="shared" si="88"/>
        <v>lange baan;50;rugslag;vrouwen0,000395717592592593</v>
      </c>
      <c r="E1348" s="119" t="str">
        <f t="shared" si="89"/>
        <v>lange baan;50;rugslag;vrouwen;record0,000395717592592593</v>
      </c>
      <c r="F1348" s="36" t="s">
        <v>578</v>
      </c>
      <c r="G1348" s="43" t="s">
        <v>456</v>
      </c>
      <c r="H1348" s="57">
        <v>50</v>
      </c>
      <c r="I1348" s="36" t="s">
        <v>13</v>
      </c>
      <c r="J1348" s="43" t="s">
        <v>451</v>
      </c>
      <c r="K1348" s="57">
        <f>VLOOKUP(N1348,stamgegevens!B$2:D$80,2,FALSE)</f>
        <v>2007</v>
      </c>
      <c r="L1348" s="114" t="str">
        <f>VLOOKUP(YEAR(O1348)-VLOOKUP(N1348,stamgegevens!$B$2:$D$297,2,FALSE),stamgegevens!$F$3:$G$297,2,FALSE)</f>
        <v>17 jaar</v>
      </c>
      <c r="M1348" s="109">
        <v>3.9571759259259258E-4</v>
      </c>
      <c r="N1348" s="43" t="s">
        <v>26</v>
      </c>
      <c r="O1348" s="113">
        <v>45459</v>
      </c>
      <c r="P1348" s="43" t="s">
        <v>447</v>
      </c>
      <c r="Q1348" s="57" t="s">
        <v>38</v>
      </c>
    </row>
    <row r="1349" spans="1:17" hidden="1" x14ac:dyDescent="0.55000000000000004">
      <c r="A1349" s="117" t="str">
        <f>VLOOKUP(B1349,verwijzingen!$A$5:$B$152,2,FALSE)&amp;L1349</f>
        <v>lbdvl20017 jaar</v>
      </c>
      <c r="B1349" s="119" t="str">
        <f t="shared" si="90"/>
        <v>lange baan;200;vlinderslag;vrouwen;record</v>
      </c>
      <c r="C1349" s="119" t="str">
        <f t="shared" si="91"/>
        <v>lange baan;200;vlinderslag;vrouwen</v>
      </c>
      <c r="D1349" s="119" t="str">
        <f t="shared" si="88"/>
        <v>lange baan;200;vlinderslag;vrouwen0,00179016203703704</v>
      </c>
      <c r="E1349" s="119" t="str">
        <f t="shared" si="89"/>
        <v>lange baan;200;vlinderslag;vrouwen;record0,00179016203703704</v>
      </c>
      <c r="F1349" s="36" t="s">
        <v>578</v>
      </c>
      <c r="G1349" s="43" t="s">
        <v>456</v>
      </c>
      <c r="H1349" s="57">
        <v>200</v>
      </c>
      <c r="I1349" s="36" t="s">
        <v>15</v>
      </c>
      <c r="J1349" s="43" t="s">
        <v>451</v>
      </c>
      <c r="K1349" s="57">
        <f>VLOOKUP(N1349,stamgegevens!B$2:D$80,2,FALSE)</f>
        <v>2007</v>
      </c>
      <c r="L1349" s="114" t="str">
        <f>VLOOKUP(YEAR(O1349)-VLOOKUP(N1349,stamgegevens!$B$2:$D$297,2,FALSE),stamgegevens!$F$3:$G$297,2,FALSE)</f>
        <v>17 jaar</v>
      </c>
      <c r="M1349" s="109">
        <v>1.7901620370370372E-3</v>
      </c>
      <c r="N1349" s="43" t="s">
        <v>26</v>
      </c>
      <c r="O1349" s="113">
        <v>45459</v>
      </c>
      <c r="P1349" s="43" t="s">
        <v>447</v>
      </c>
      <c r="Q1349" s="57" t="s">
        <v>38</v>
      </c>
    </row>
    <row r="1350" spans="1:17" x14ac:dyDescent="0.55000000000000004">
      <c r="A1350" s="117" t="str">
        <f>VLOOKUP(B1350,verwijzingen!$A$5:$B$152,2,FALSE)&amp;L1350</f>
        <v>kbdvr5017 jaar</v>
      </c>
      <c r="B1350" s="119" t="str">
        <f t="shared" si="90"/>
        <v>korte baan;50;vrije slag;vrouwen;record</v>
      </c>
      <c r="C1350" s="119" t="str">
        <f t="shared" si="91"/>
        <v>korte baan;50;vrije slag;vrouwen</v>
      </c>
      <c r="D1350" s="119" t="str">
        <f t="shared" si="88"/>
        <v>korte baan;50;vrije slag;vrouwen0,000339583333333333</v>
      </c>
      <c r="E1350" s="119" t="str">
        <f t="shared" si="89"/>
        <v>korte baan;50;vrije slag;vrouwen;record0,000339583333333333</v>
      </c>
      <c r="F1350" s="36" t="s">
        <v>578</v>
      </c>
      <c r="G1350" s="43" t="s">
        <v>57</v>
      </c>
      <c r="H1350" s="57">
        <v>50</v>
      </c>
      <c r="I1350" s="36" t="s">
        <v>12</v>
      </c>
      <c r="J1350" s="43" t="s">
        <v>451</v>
      </c>
      <c r="K1350" s="57">
        <f>VLOOKUP(N1350,stamgegevens!B$2:D$80,2,FALSE)</f>
        <v>2007</v>
      </c>
      <c r="L1350" s="114" t="str">
        <f>VLOOKUP(YEAR(O1350)-VLOOKUP(N1350,stamgegevens!$B$2:$D$297,2,FALSE),stamgegevens!$F$3:$G$297,2,FALSE)</f>
        <v>17 jaar</v>
      </c>
      <c r="M1350" s="109">
        <v>3.3958333333333334E-4</v>
      </c>
      <c r="N1350" s="43" t="s">
        <v>26</v>
      </c>
      <c r="O1350" s="113">
        <v>45473</v>
      </c>
      <c r="P1350" s="43" t="s">
        <v>575</v>
      </c>
      <c r="Q1350" s="57" t="s">
        <v>38</v>
      </c>
    </row>
    <row r="1351" spans="1:17" x14ac:dyDescent="0.55000000000000004">
      <c r="A1351" s="117" t="str">
        <f>VLOOKUP(B1351,verwijzingen!$A$5:$B$152,2,FALSE)&amp;L1351</f>
        <v>kbdru5017 jaar</v>
      </c>
      <c r="B1351" s="119" t="str">
        <f t="shared" si="90"/>
        <v>korte baan;50;rugslag;vrouwen;record</v>
      </c>
      <c r="C1351" s="119" t="str">
        <f t="shared" si="91"/>
        <v>korte baan;50;rugslag;vrouwen</v>
      </c>
      <c r="D1351" s="119" t="str">
        <f t="shared" si="88"/>
        <v>korte baan;50;rugslag;vrouwen0,000387962962962963</v>
      </c>
      <c r="E1351" s="119" t="str">
        <f t="shared" si="89"/>
        <v>korte baan;50;rugslag;vrouwen;record0,000387962962962963</v>
      </c>
      <c r="F1351" s="36" t="s">
        <v>578</v>
      </c>
      <c r="G1351" s="43" t="s">
        <v>57</v>
      </c>
      <c r="H1351" s="57">
        <v>50</v>
      </c>
      <c r="I1351" s="36" t="s">
        <v>13</v>
      </c>
      <c r="J1351" s="43" t="s">
        <v>451</v>
      </c>
      <c r="K1351" s="57">
        <f>VLOOKUP(N1351,stamgegevens!B$2:D$80,2,FALSE)</f>
        <v>2007</v>
      </c>
      <c r="L1351" s="114" t="str">
        <f>VLOOKUP(YEAR(O1351)-VLOOKUP(N1351,stamgegevens!$B$2:$D$297,2,FALSE),stamgegevens!$F$3:$G$297,2,FALSE)</f>
        <v>17 jaar</v>
      </c>
      <c r="M1351" s="109">
        <v>3.87962962962963E-4</v>
      </c>
      <c r="N1351" s="43" t="s">
        <v>26</v>
      </c>
      <c r="O1351" s="113">
        <v>45473</v>
      </c>
      <c r="P1351" s="43" t="s">
        <v>575</v>
      </c>
      <c r="Q1351" s="57" t="s">
        <v>38</v>
      </c>
    </row>
    <row r="1352" spans="1:17" x14ac:dyDescent="0.55000000000000004">
      <c r="A1352" s="117" t="str">
        <f>VLOOKUP(B1352,verwijzingen!$A$5:$B$152,2,FALSE)&amp;L1352</f>
        <v>kbdwi10017 jaar</v>
      </c>
      <c r="B1352" s="119" t="str">
        <f t="shared" si="90"/>
        <v>korte baan;100;wisselslag;vrouwen;record</v>
      </c>
      <c r="C1352" s="119" t="str">
        <f t="shared" si="91"/>
        <v>korte baan;100;wisselslag;vrouwen</v>
      </c>
      <c r="D1352" s="119" t="str">
        <f t="shared" si="88"/>
        <v>korte baan;100;wisselslag;vrouwen0,000797916666666667</v>
      </c>
      <c r="E1352" s="119" t="str">
        <f t="shared" si="89"/>
        <v>korte baan;100;wisselslag;vrouwen;record0,000797916666666667</v>
      </c>
      <c r="F1352" s="36" t="s">
        <v>578</v>
      </c>
      <c r="G1352" s="43" t="s">
        <v>57</v>
      </c>
      <c r="H1352" s="57">
        <v>100</v>
      </c>
      <c r="I1352" s="36" t="s">
        <v>17</v>
      </c>
      <c r="J1352" s="43" t="s">
        <v>451</v>
      </c>
      <c r="K1352" s="57">
        <f>VLOOKUP(N1352,stamgegevens!B$2:D$80,2,FALSE)</f>
        <v>2007</v>
      </c>
      <c r="L1352" s="114" t="str">
        <f>VLOOKUP(YEAR(O1352)-VLOOKUP(N1352,stamgegevens!$B$2:$D$297,2,FALSE),stamgegevens!$F$3:$G$297,2,FALSE)</f>
        <v>17 jaar</v>
      </c>
      <c r="M1352" s="109">
        <v>7.9791666666666661E-4</v>
      </c>
      <c r="N1352" s="43" t="s">
        <v>26</v>
      </c>
      <c r="O1352" s="113">
        <v>45473</v>
      </c>
      <c r="P1352" s="43" t="s">
        <v>575</v>
      </c>
      <c r="Q1352" s="57" t="s">
        <v>38</v>
      </c>
    </row>
    <row r="1353" spans="1:17" hidden="1" x14ac:dyDescent="0.55000000000000004">
      <c r="A1353" s="117" t="str">
        <f>VLOOKUP(B1353,verwijzingen!$A$5:$B$152,2,FALSE)&amp;L1353</f>
        <v>lbhvr5012 jaar</v>
      </c>
      <c r="B1353" s="119" t="str">
        <f t="shared" si="90"/>
        <v>lange baan;50;vrije slag;mannen;record</v>
      </c>
      <c r="C1353" s="119" t="str">
        <f t="shared" si="91"/>
        <v>lange baan;50;vrije slag;mannen</v>
      </c>
      <c r="D1353" s="119" t="str">
        <f t="shared" si="88"/>
        <v>lange baan;50;vrije slag;mannen0,000381134259259259</v>
      </c>
      <c r="E1353" s="119" t="str">
        <f t="shared" si="89"/>
        <v>lange baan;50;vrije slag;mannen;record0,000381134259259259</v>
      </c>
      <c r="F1353" s="36" t="s">
        <v>578</v>
      </c>
      <c r="G1353" s="43" t="s">
        <v>456</v>
      </c>
      <c r="H1353" s="57">
        <v>50</v>
      </c>
      <c r="I1353" s="36" t="s">
        <v>12</v>
      </c>
      <c r="J1353" s="43" t="s">
        <v>450</v>
      </c>
      <c r="K1353" s="57">
        <f>VLOOKUP(N1353,stamgegevens!B$2:D$80,2,FALSE)</f>
        <v>2012</v>
      </c>
      <c r="L1353" s="114" t="str">
        <f>VLOOKUP(YEAR(O1353)-VLOOKUP(N1353,stamgegevens!$B$2:$D$297,2,FALSE),stamgegevens!$F$3:$G$297,2,FALSE)</f>
        <v>12 jaar</v>
      </c>
      <c r="M1353" s="109">
        <v>3.8113425925925923E-4</v>
      </c>
      <c r="N1353" s="43" t="s">
        <v>577</v>
      </c>
      <c r="O1353" s="113">
        <v>45473</v>
      </c>
      <c r="P1353" s="43" t="s">
        <v>576</v>
      </c>
      <c r="Q1353" s="57" t="s">
        <v>38</v>
      </c>
    </row>
    <row r="1354" spans="1:17" hidden="1" x14ac:dyDescent="0.55000000000000004">
      <c r="A1354" s="117" t="str">
        <f>VLOOKUP(B1354,verwijzingen!$A$5:$B$152,2,FALSE)&amp;L1354</f>
        <v>lbhvr10012 jaar</v>
      </c>
      <c r="B1354" s="119" t="str">
        <f t="shared" si="90"/>
        <v>lange baan;100;vrije slag;mannen;record</v>
      </c>
      <c r="C1354" s="119" t="str">
        <f t="shared" si="91"/>
        <v>lange baan;100;vrije slag;mannen</v>
      </c>
      <c r="D1354" s="119" t="str">
        <f t="shared" si="88"/>
        <v>lange baan;100;vrije slag;mannen0,000794097222222222</v>
      </c>
      <c r="E1354" s="119" t="str">
        <f t="shared" si="89"/>
        <v>lange baan;100;vrije slag;mannen;record0,000794097222222222</v>
      </c>
      <c r="F1354" s="36" t="s">
        <v>578</v>
      </c>
      <c r="G1354" s="43" t="s">
        <v>456</v>
      </c>
      <c r="H1354" s="57">
        <v>100</v>
      </c>
      <c r="I1354" s="36" t="s">
        <v>12</v>
      </c>
      <c r="J1354" s="43" t="s">
        <v>450</v>
      </c>
      <c r="K1354" s="57">
        <f>VLOOKUP(N1354,stamgegevens!B$2:D$80,2,FALSE)</f>
        <v>2012</v>
      </c>
      <c r="L1354" s="114" t="str">
        <f>VLOOKUP(YEAR(O1354)-VLOOKUP(N1354,stamgegevens!$B$2:$D$297,2,FALSE),stamgegevens!$F$3:$G$297,2,FALSE)</f>
        <v>12 jaar</v>
      </c>
      <c r="M1354" s="109">
        <v>7.9409722222222219E-4</v>
      </c>
      <c r="N1354" s="43" t="s">
        <v>577</v>
      </c>
      <c r="O1354" s="113">
        <v>45473</v>
      </c>
      <c r="P1354" s="43" t="s">
        <v>576</v>
      </c>
      <c r="Q1354" s="57" t="s">
        <v>38</v>
      </c>
    </row>
    <row r="1355" spans="1:17" hidden="1" x14ac:dyDescent="0.55000000000000004">
      <c r="A1355" s="117" t="str">
        <f>VLOOKUP(B1355,verwijzingen!$A$5:$B$152,2,FALSE)&amp;L1355</f>
        <v>lbhvr20012 jaar</v>
      </c>
      <c r="B1355" s="119" t="str">
        <f t="shared" si="90"/>
        <v>lange baan;200;vrije slag;mannen;record</v>
      </c>
      <c r="C1355" s="119" t="str">
        <f t="shared" si="91"/>
        <v>lange baan;200;vrije slag;mannen</v>
      </c>
      <c r="D1355" s="119" t="str">
        <f t="shared" si="88"/>
        <v>lange baan;200;vrije slag;mannen0,00171180555555556</v>
      </c>
      <c r="E1355" s="119" t="str">
        <f t="shared" si="89"/>
        <v>lange baan;200;vrije slag;mannen;record0,00171180555555556</v>
      </c>
      <c r="F1355" s="36" t="s">
        <v>578</v>
      </c>
      <c r="G1355" s="43" t="s">
        <v>456</v>
      </c>
      <c r="H1355" s="57">
        <v>200</v>
      </c>
      <c r="I1355" s="36" t="s">
        <v>12</v>
      </c>
      <c r="J1355" s="43" t="s">
        <v>450</v>
      </c>
      <c r="K1355" s="57">
        <f>VLOOKUP(N1355,stamgegevens!B$2:D$80,2,FALSE)</f>
        <v>2012</v>
      </c>
      <c r="L1355" s="114" t="str">
        <f>VLOOKUP(YEAR(O1355)-VLOOKUP(N1355,stamgegevens!$B$2:$D$297,2,FALSE),stamgegevens!$F$3:$G$297,2,FALSE)</f>
        <v>12 jaar</v>
      </c>
      <c r="M1355" s="109">
        <v>1.7118055555555556E-3</v>
      </c>
      <c r="N1355" s="43" t="s">
        <v>577</v>
      </c>
      <c r="O1355" s="113">
        <v>45473</v>
      </c>
      <c r="P1355" s="43" t="s">
        <v>576</v>
      </c>
      <c r="Q1355" s="57" t="s">
        <v>38</v>
      </c>
    </row>
    <row r="1356" spans="1:17" hidden="1" x14ac:dyDescent="0.55000000000000004">
      <c r="A1356" s="117" t="str">
        <f>VLOOKUP(B1356,verwijzingen!$A$5:$B$152,2,FALSE)&amp;L1356</f>
        <v>lbhvr40012 jaar</v>
      </c>
      <c r="B1356" s="119" t="str">
        <f t="shared" si="90"/>
        <v>lange baan;400;vrije slag;mannen;record</v>
      </c>
      <c r="C1356" s="119" t="str">
        <f t="shared" si="91"/>
        <v>lange baan;400;vrije slag;mannen</v>
      </c>
      <c r="D1356" s="119" t="str">
        <f t="shared" si="88"/>
        <v>lange baan;400;vrije slag;mannen0,0035900462962963</v>
      </c>
      <c r="E1356" s="119" t="str">
        <f t="shared" si="89"/>
        <v>lange baan;400;vrije slag;mannen;record0,0035900462962963</v>
      </c>
      <c r="F1356" s="36" t="s">
        <v>578</v>
      </c>
      <c r="G1356" s="43" t="s">
        <v>456</v>
      </c>
      <c r="H1356" s="57">
        <v>400</v>
      </c>
      <c r="I1356" s="36" t="s">
        <v>12</v>
      </c>
      <c r="J1356" s="43" t="s">
        <v>450</v>
      </c>
      <c r="K1356" s="57">
        <f>VLOOKUP(N1356,stamgegevens!B$2:D$80,2,FALSE)</f>
        <v>2012</v>
      </c>
      <c r="L1356" s="114" t="str">
        <f>VLOOKUP(YEAR(O1356)-VLOOKUP(N1356,stamgegevens!$B$2:$D$297,2,FALSE),stamgegevens!$F$3:$G$297,2,FALSE)</f>
        <v>12 jaar</v>
      </c>
      <c r="M1356" s="109">
        <v>3.5900462962962965E-3</v>
      </c>
      <c r="N1356" s="43" t="s">
        <v>577</v>
      </c>
      <c r="O1356" s="113">
        <v>45473</v>
      </c>
      <c r="P1356" s="43" t="s">
        <v>576</v>
      </c>
      <c r="Q1356" s="57" t="s">
        <v>38</v>
      </c>
    </row>
    <row r="1357" spans="1:17" hidden="1" x14ac:dyDescent="0.55000000000000004">
      <c r="A1357" s="117" t="str">
        <f>VLOOKUP(B1357,verwijzingen!$A$5:$B$152,2,FALSE)&amp;L1357</f>
        <v>lbhvl5012 jaar</v>
      </c>
      <c r="B1357" s="119" t="str">
        <f t="shared" si="90"/>
        <v>lange baan;50;vlinderslag;mannen;record</v>
      </c>
      <c r="C1357" s="119" t="str">
        <f t="shared" si="91"/>
        <v>lange baan;50;vlinderslag;mannen</v>
      </c>
      <c r="D1357" s="119" t="str">
        <f t="shared" si="88"/>
        <v>lange baan;50;vlinderslag;mannen0,000403356481481481</v>
      </c>
      <c r="E1357" s="119" t="str">
        <f t="shared" si="89"/>
        <v>lange baan;50;vlinderslag;mannen;record0,000403356481481481</v>
      </c>
      <c r="F1357" s="36" t="s">
        <v>578</v>
      </c>
      <c r="G1357" s="43" t="s">
        <v>456</v>
      </c>
      <c r="H1357" s="57">
        <v>50</v>
      </c>
      <c r="I1357" s="36" t="s">
        <v>15</v>
      </c>
      <c r="J1357" s="43" t="s">
        <v>450</v>
      </c>
      <c r="K1357" s="57">
        <f>VLOOKUP(N1357,stamgegevens!B$2:D$80,2,FALSE)</f>
        <v>2012</v>
      </c>
      <c r="L1357" s="114" t="str">
        <f>VLOOKUP(YEAR(O1357)-VLOOKUP(N1357,stamgegevens!$B$2:$D$297,2,FALSE),stamgegevens!$F$3:$G$297,2,FALSE)</f>
        <v>12 jaar</v>
      </c>
      <c r="M1357" s="109">
        <v>4.0335648148148148E-4</v>
      </c>
      <c r="N1357" s="43" t="s">
        <v>577</v>
      </c>
      <c r="O1357" s="113">
        <v>45473</v>
      </c>
      <c r="P1357" s="43" t="s">
        <v>576</v>
      </c>
      <c r="Q1357" s="57" t="s">
        <v>38</v>
      </c>
    </row>
    <row r="1358" spans="1:17" hidden="1" x14ac:dyDescent="0.55000000000000004">
      <c r="A1358" s="117" t="str">
        <f>VLOOKUP(B1358,verwijzingen!$A$5:$B$152,2,FALSE)&amp;L1358</f>
        <v>lbhwi20012 jaar</v>
      </c>
      <c r="B1358" s="119" t="str">
        <f t="shared" si="90"/>
        <v>lange baan;200;wisselslag;mannen;record</v>
      </c>
      <c r="C1358" s="119" t="str">
        <f t="shared" si="91"/>
        <v>lange baan;200;wisselslag;mannen</v>
      </c>
      <c r="D1358" s="119" t="str">
        <f t="shared" si="88"/>
        <v>lange baan;200;wisselslag;mannen0,00196643518518519</v>
      </c>
      <c r="E1358" s="119" t="str">
        <f t="shared" si="89"/>
        <v>lange baan;200;wisselslag;mannen;record0,00196643518518519</v>
      </c>
      <c r="F1358" s="36" t="s">
        <v>578</v>
      </c>
      <c r="G1358" s="43" t="s">
        <v>456</v>
      </c>
      <c r="H1358" s="57">
        <v>200</v>
      </c>
      <c r="I1358" s="36" t="s">
        <v>17</v>
      </c>
      <c r="J1358" s="43" t="s">
        <v>450</v>
      </c>
      <c r="K1358" s="57">
        <f>VLOOKUP(N1358,stamgegevens!B$2:D$80,2,FALSE)</f>
        <v>2012</v>
      </c>
      <c r="L1358" s="114" t="str">
        <f>VLOOKUP(YEAR(O1358)-VLOOKUP(N1358,stamgegevens!$B$2:$D$297,2,FALSE),stamgegevens!$F$3:$G$297,2,FALSE)</f>
        <v>12 jaar</v>
      </c>
      <c r="M1358" s="109">
        <v>1.9664351851851852E-3</v>
      </c>
      <c r="N1358" s="43" t="s">
        <v>577</v>
      </c>
      <c r="O1358" s="113">
        <v>45473</v>
      </c>
      <c r="P1358" s="43" t="s">
        <v>576</v>
      </c>
      <c r="Q1358" s="57" t="s">
        <v>38</v>
      </c>
    </row>
    <row r="1359" spans="1:17" x14ac:dyDescent="0.55000000000000004">
      <c r="A1359" s="117" t="str">
        <f>VLOOKUP(B1359,verwijzingen!$A$5:$B$152,2,FALSE)&amp;L1359</f>
        <v>kbhru509 jaar</v>
      </c>
      <c r="B1359" s="119" t="str">
        <f t="shared" si="90"/>
        <v>korte baan;50;rugslag;mannen;record</v>
      </c>
      <c r="C1359" s="119" t="str">
        <f t="shared" si="91"/>
        <v>korte baan;50;rugslag;mannen</v>
      </c>
      <c r="D1359" s="119" t="str">
        <f t="shared" si="88"/>
        <v>korte baan;50;rugslag;mannen0,000624305555555556</v>
      </c>
      <c r="E1359" s="119" t="str">
        <f t="shared" si="89"/>
        <v>korte baan;50;rugslag;mannen;record0,000624305555555556</v>
      </c>
      <c r="F1359" s="36" t="s">
        <v>590</v>
      </c>
      <c r="G1359" s="43" t="s">
        <v>57</v>
      </c>
      <c r="H1359" s="57">
        <v>50</v>
      </c>
      <c r="I1359" s="36" t="s">
        <v>13</v>
      </c>
      <c r="J1359" s="43" t="s">
        <v>450</v>
      </c>
      <c r="K1359" s="57">
        <f>VLOOKUP(N1359,stamgegevens!B$2:D$80,2,FALSE)</f>
        <v>2015</v>
      </c>
      <c r="L1359" s="114" t="str">
        <f>VLOOKUP(YEAR(O1359)-VLOOKUP(N1359,stamgegevens!$B$2:$D$297,2,FALSE),stamgegevens!$F$3:$G$297,2,FALSE)</f>
        <v>9 jaar</v>
      </c>
      <c r="M1359" s="109">
        <v>6.2430555555555557E-4</v>
      </c>
      <c r="N1359" s="43" t="s">
        <v>588</v>
      </c>
      <c r="O1359" s="113">
        <v>45564</v>
      </c>
      <c r="P1359" s="43" t="s">
        <v>449</v>
      </c>
      <c r="Q1359" s="36" t="s">
        <v>38</v>
      </c>
    </row>
    <row r="1360" spans="1:17" hidden="1" x14ac:dyDescent="0.55000000000000004">
      <c r="A1360" s="117" t="e">
        <f>VLOOKUP(B1360,verwijzingen!$A$5:$B$152,2,FALSE)&amp;L1360</f>
        <v>#N/A</v>
      </c>
      <c r="B1360" s="119" t="str">
        <f t="shared" si="90"/>
        <v>korte baan;50;schoolslag;vrouwen;oud</v>
      </c>
      <c r="C1360" s="119" t="str">
        <f t="shared" si="91"/>
        <v>korte baan;50;schoolslag;vrouwen</v>
      </c>
      <c r="D1360" s="119" t="str">
        <f t="shared" si="88"/>
        <v>korte baan;50;schoolslag;vrouwen0,000600462962962963</v>
      </c>
      <c r="E1360" s="119" t="str">
        <f t="shared" si="89"/>
        <v>korte baan;50;schoolslag;vrouwen;oud0,000600462962962963</v>
      </c>
      <c r="F1360" s="36" t="s">
        <v>590</v>
      </c>
      <c r="G1360" s="43" t="s">
        <v>57</v>
      </c>
      <c r="H1360" s="57">
        <v>50</v>
      </c>
      <c r="I1360" s="36" t="s">
        <v>14</v>
      </c>
      <c r="J1360" s="43" t="s">
        <v>451</v>
      </c>
      <c r="K1360" s="57">
        <f>VLOOKUP(N1360,stamgegevens!B$2:D$80,2,FALSE)</f>
        <v>2015</v>
      </c>
      <c r="L1360" s="114" t="str">
        <f>VLOOKUP(YEAR(O1360)-VLOOKUP(N1360,stamgegevens!$B$2:$D$297,2,FALSE),stamgegevens!$F$3:$G$297,2,FALSE)</f>
        <v>9 jaar</v>
      </c>
      <c r="M1360" s="109">
        <v>6.0046296296296302E-4</v>
      </c>
      <c r="N1360" s="43" t="s">
        <v>591</v>
      </c>
      <c r="O1360" s="113">
        <v>45564</v>
      </c>
      <c r="P1360" s="43" t="s">
        <v>449</v>
      </c>
      <c r="Q1360" s="36" t="s">
        <v>53</v>
      </c>
    </row>
    <row r="1361" spans="1:17" x14ac:dyDescent="0.55000000000000004">
      <c r="A1361" s="117" t="str">
        <f>VLOOKUP(B1361,verwijzingen!$A$5:$B$152,2,FALSE)&amp;L1361</f>
        <v>kbdvr20011 jaar</v>
      </c>
      <c r="B1361" s="119" t="str">
        <f t="shared" si="90"/>
        <v>korte baan;200;vrije slag;vrouwen;record</v>
      </c>
      <c r="C1361" s="119" t="str">
        <f t="shared" si="91"/>
        <v>korte baan;200;vrije slag;vrouwen</v>
      </c>
      <c r="D1361" s="119" t="str">
        <f t="shared" si="88"/>
        <v>korte baan;200;vrije slag;vrouwen0,00203761574074074</v>
      </c>
      <c r="E1361" s="119" t="str">
        <f t="shared" si="89"/>
        <v>korte baan;200;vrije slag;vrouwen;record0,00203761574074074</v>
      </c>
      <c r="F1361" s="36" t="s">
        <v>590</v>
      </c>
      <c r="G1361" s="43" t="s">
        <v>57</v>
      </c>
      <c r="H1361" s="57">
        <v>200</v>
      </c>
      <c r="I1361" s="36" t="s">
        <v>12</v>
      </c>
      <c r="J1361" s="43" t="s">
        <v>451</v>
      </c>
      <c r="K1361" s="57">
        <f>VLOOKUP(N1361,stamgegevens!B$2:D$80,2,FALSE)</f>
        <v>2013</v>
      </c>
      <c r="L1361" s="114" t="str">
        <f>VLOOKUP(YEAR(O1361)-VLOOKUP(N1361,stamgegevens!$B$2:$D$297,2,FALSE),stamgegevens!$F$3:$G$297,2,FALSE)</f>
        <v>11 jaar</v>
      </c>
      <c r="M1361" s="109">
        <v>2.0376157407407409E-3</v>
      </c>
      <c r="N1361" s="43" t="s">
        <v>503</v>
      </c>
      <c r="O1361" s="113">
        <v>45564</v>
      </c>
      <c r="P1361" s="43" t="s">
        <v>449</v>
      </c>
      <c r="Q1361" s="36" t="s">
        <v>38</v>
      </c>
    </row>
    <row r="1362" spans="1:17" x14ac:dyDescent="0.55000000000000004">
      <c r="A1362" s="117" t="str">
        <f>VLOOKUP(B1362,verwijzingen!$A$5:$B$152,2,FALSE)&amp;L1362</f>
        <v>kbdsc10011 jaar</v>
      </c>
      <c r="B1362" s="119" t="str">
        <f t="shared" si="90"/>
        <v>korte baan;100;schoolslag;vrouwen;record</v>
      </c>
      <c r="C1362" s="119" t="str">
        <f t="shared" si="91"/>
        <v>korte baan;100;schoolslag;vrouwen</v>
      </c>
      <c r="D1362" s="119" t="str">
        <f t="shared" si="88"/>
        <v>korte baan;100;schoolslag;vrouwen0,0011775462962963</v>
      </c>
      <c r="E1362" s="119" t="str">
        <f t="shared" si="89"/>
        <v>korte baan;100;schoolslag;vrouwen;record0,0011775462962963</v>
      </c>
      <c r="F1362" s="36" t="s">
        <v>590</v>
      </c>
      <c r="G1362" s="43" t="s">
        <v>57</v>
      </c>
      <c r="H1362" s="57">
        <v>100</v>
      </c>
      <c r="I1362" s="36" t="s">
        <v>14</v>
      </c>
      <c r="J1362" s="43" t="s">
        <v>451</v>
      </c>
      <c r="K1362" s="57">
        <f>VLOOKUP(N1362,stamgegevens!B$2:D$80,2,FALSE)</f>
        <v>2013</v>
      </c>
      <c r="L1362" s="114" t="str">
        <f>VLOOKUP(YEAR(O1362)-VLOOKUP(N1362,stamgegevens!$B$2:$D$297,2,FALSE),stamgegevens!$F$3:$G$297,2,FALSE)</f>
        <v>11 jaar</v>
      </c>
      <c r="M1362" s="109">
        <v>1.1775462962962963E-3</v>
      </c>
      <c r="N1362" s="43" t="s">
        <v>503</v>
      </c>
      <c r="O1362" s="113">
        <v>45564</v>
      </c>
      <c r="P1362" s="43" t="s">
        <v>449</v>
      </c>
      <c r="Q1362" s="36" t="s">
        <v>38</v>
      </c>
    </row>
    <row r="1363" spans="1:17" x14ac:dyDescent="0.55000000000000004">
      <c r="A1363" s="117" t="str">
        <f>VLOOKUP(B1363,verwijzingen!$A$5:$B$152,2,FALSE)&amp;L1363</f>
        <v>kbhvr10012 jaar</v>
      </c>
      <c r="B1363" s="119" t="str">
        <f t="shared" si="90"/>
        <v>korte baan;100;vrije slag;mannen;record</v>
      </c>
      <c r="C1363" s="119" t="str">
        <f t="shared" si="91"/>
        <v>korte baan;100;vrije slag;mannen</v>
      </c>
      <c r="D1363" s="119" t="str">
        <f t="shared" si="88"/>
        <v>korte baan;100;vrije slag;mannen0,000769212962962963</v>
      </c>
      <c r="E1363" s="119" t="str">
        <f t="shared" si="89"/>
        <v>korte baan;100;vrije slag;mannen;record0,000769212962962963</v>
      </c>
      <c r="F1363" s="36" t="s">
        <v>590</v>
      </c>
      <c r="G1363" s="43" t="s">
        <v>57</v>
      </c>
      <c r="H1363" s="57">
        <v>100</v>
      </c>
      <c r="I1363" s="36" t="s">
        <v>12</v>
      </c>
      <c r="J1363" s="43" t="s">
        <v>450</v>
      </c>
      <c r="K1363" s="57">
        <f>VLOOKUP(N1363,stamgegevens!B$2:D$80,2,FALSE)</f>
        <v>2012</v>
      </c>
      <c r="L1363" s="114" t="str">
        <f>VLOOKUP(YEAR(O1363)-VLOOKUP(N1363,stamgegevens!$B$2:$D$297,2,FALSE),stamgegevens!$F$3:$G$297,2,FALSE)</f>
        <v>12 jaar</v>
      </c>
      <c r="M1363" s="109">
        <v>7.6921296296296286E-4</v>
      </c>
      <c r="N1363" s="43" t="s">
        <v>577</v>
      </c>
      <c r="O1363" s="113">
        <v>45578</v>
      </c>
      <c r="P1363" s="43" t="s">
        <v>592</v>
      </c>
      <c r="Q1363" s="36" t="s">
        <v>38</v>
      </c>
    </row>
    <row r="1364" spans="1:17" x14ac:dyDescent="0.55000000000000004">
      <c r="A1364" s="117" t="str">
        <f>VLOOKUP(B1364,verwijzingen!$A$5:$B$152,2,FALSE)&amp;L1364</f>
        <v>kbhsc20012 jaar</v>
      </c>
      <c r="B1364" s="119" t="str">
        <f t="shared" si="90"/>
        <v>korte baan;200;schoolslag;mannen;record</v>
      </c>
      <c r="C1364" s="119" t="str">
        <f t="shared" si="91"/>
        <v>korte baan;200;schoolslag;mannen</v>
      </c>
      <c r="D1364" s="119" t="str">
        <f t="shared" si="88"/>
        <v>korte baan;200;schoolslag;mannen0,0021318287037037</v>
      </c>
      <c r="E1364" s="119" t="str">
        <f t="shared" si="89"/>
        <v>korte baan;200;schoolslag;mannen;record0,0021318287037037</v>
      </c>
      <c r="F1364" s="36" t="s">
        <v>590</v>
      </c>
      <c r="G1364" s="43" t="s">
        <v>57</v>
      </c>
      <c r="H1364" s="57">
        <v>200</v>
      </c>
      <c r="I1364" s="36" t="s">
        <v>14</v>
      </c>
      <c r="J1364" s="43" t="s">
        <v>450</v>
      </c>
      <c r="K1364" s="57">
        <f>VLOOKUP(N1364,stamgegevens!B$2:D$80,2,FALSE)</f>
        <v>2012</v>
      </c>
      <c r="L1364" s="114" t="str">
        <f>VLOOKUP(YEAR(O1364)-VLOOKUP(N1364,stamgegevens!$B$2:$D$297,2,FALSE),stamgegevens!$F$3:$G$297,2,FALSE)</f>
        <v>12 jaar</v>
      </c>
      <c r="M1364" s="109">
        <v>2.1318287037037035E-3</v>
      </c>
      <c r="N1364" s="43" t="s">
        <v>577</v>
      </c>
      <c r="O1364" s="113">
        <v>45578</v>
      </c>
      <c r="P1364" s="43" t="s">
        <v>592</v>
      </c>
      <c r="Q1364" s="36" t="s">
        <v>38</v>
      </c>
    </row>
    <row r="1365" spans="1:17" hidden="1" x14ac:dyDescent="0.55000000000000004">
      <c r="A1365" s="117" t="e">
        <f>VLOOKUP(B1365,verwijzingen!$A$5:$B$152,2,FALSE)&amp;L1365</f>
        <v>#N/A</v>
      </c>
      <c r="B1365" s="119" t="str">
        <f t="shared" si="90"/>
        <v>korte baan;50;vlinderslag;mannen;OUD</v>
      </c>
      <c r="C1365" s="119" t="str">
        <f t="shared" si="91"/>
        <v>korte baan;50;vlinderslag;mannen</v>
      </c>
      <c r="D1365" s="119" t="str">
        <f t="shared" ref="D1365:D1428" si="92">CONCATENATE(C1365,M1365)</f>
        <v>korte baan;50;vlinderslag;mannen0,000397800925925926</v>
      </c>
      <c r="E1365" s="119" t="str">
        <f t="shared" ref="E1365:E1428" si="93">+B1365&amp;M1365</f>
        <v>korte baan;50;vlinderslag;mannen;OUD0,000397800925925926</v>
      </c>
      <c r="F1365" s="36" t="s">
        <v>590</v>
      </c>
      <c r="G1365" s="43" t="s">
        <v>57</v>
      </c>
      <c r="H1365" s="57">
        <v>50</v>
      </c>
      <c r="I1365" s="36" t="s">
        <v>15</v>
      </c>
      <c r="J1365" s="43" t="s">
        <v>450</v>
      </c>
      <c r="K1365" s="57">
        <f>VLOOKUP(N1365,stamgegevens!B$2:D$80,2,FALSE)</f>
        <v>2012</v>
      </c>
      <c r="L1365" s="114" t="str">
        <f>VLOOKUP(YEAR(O1365)-VLOOKUP(N1365,stamgegevens!$B$2:$D$297,2,FALSE),stamgegevens!$F$3:$G$297,2,FALSE)</f>
        <v>12 jaar</v>
      </c>
      <c r="M1365" s="109">
        <v>3.978009259259259E-4</v>
      </c>
      <c r="N1365" s="43" t="s">
        <v>577</v>
      </c>
      <c r="O1365" s="113">
        <v>45578</v>
      </c>
      <c r="P1365" s="43" t="s">
        <v>592</v>
      </c>
      <c r="Q1365" s="36" t="s">
        <v>593</v>
      </c>
    </row>
    <row r="1366" spans="1:17" hidden="1" x14ac:dyDescent="0.55000000000000004">
      <c r="A1366" s="117" t="e">
        <f>VLOOKUP(B1366,verwijzingen!$A$5:$B$152,2,FALSE)&amp;L1366</f>
        <v>#N/A</v>
      </c>
      <c r="B1366" s="119" t="str">
        <f t="shared" si="90"/>
        <v>korte baan;100;vlinderslag;mannen;oud</v>
      </c>
      <c r="C1366" s="119" t="str">
        <f t="shared" si="91"/>
        <v>korte baan;100;vlinderslag;mannen</v>
      </c>
      <c r="D1366" s="119" t="str">
        <f t="shared" si="92"/>
        <v>korte baan;100;vlinderslag;mannen0,000872916666666667</v>
      </c>
      <c r="E1366" s="119" t="str">
        <f t="shared" si="93"/>
        <v>korte baan;100;vlinderslag;mannen;oud0,000872916666666667</v>
      </c>
      <c r="F1366" s="36" t="s">
        <v>590</v>
      </c>
      <c r="G1366" s="43" t="s">
        <v>57</v>
      </c>
      <c r="H1366" s="57">
        <v>100</v>
      </c>
      <c r="I1366" s="36" t="s">
        <v>15</v>
      </c>
      <c r="J1366" s="43" t="s">
        <v>450</v>
      </c>
      <c r="K1366" s="57">
        <f>VLOOKUP(N1366,stamgegevens!B$2:D$80,2,FALSE)</f>
        <v>2012</v>
      </c>
      <c r="L1366" s="114" t="str">
        <f>VLOOKUP(YEAR(O1366)-VLOOKUP(N1366,stamgegevens!$B$2:$D$297,2,FALSE),stamgegevens!$F$3:$G$297,2,FALSE)</f>
        <v>12 jaar</v>
      </c>
      <c r="M1366" s="109">
        <v>8.729166666666667E-4</v>
      </c>
      <c r="N1366" s="43" t="s">
        <v>577</v>
      </c>
      <c r="O1366" s="113">
        <v>45578</v>
      </c>
      <c r="P1366" s="43" t="s">
        <v>592</v>
      </c>
      <c r="Q1366" s="36" t="s">
        <v>53</v>
      </c>
    </row>
    <row r="1367" spans="1:17" x14ac:dyDescent="0.55000000000000004">
      <c r="A1367" s="117" t="str">
        <f>VLOOKUP(B1367,verwijzingen!$A$5:$B$152,2,FALSE)&amp;L1367</f>
        <v>kbhvr509 jaar</v>
      </c>
      <c r="B1367" s="119" t="str">
        <f t="shared" si="90"/>
        <v>korte baan;50;vrije slag;mannen;record</v>
      </c>
      <c r="C1367" s="119" t="str">
        <f t="shared" si="91"/>
        <v>korte baan;50;vrije slag;mannen</v>
      </c>
      <c r="D1367" s="119" t="str">
        <f t="shared" si="92"/>
        <v>korte baan;50;vrije slag;mannen0,000560648148148148</v>
      </c>
      <c r="E1367" s="119" t="str">
        <f t="shared" si="93"/>
        <v>korte baan;50;vrije slag;mannen;record0,000560648148148148</v>
      </c>
      <c r="F1367" s="36" t="s">
        <v>590</v>
      </c>
      <c r="G1367" s="43" t="s">
        <v>57</v>
      </c>
      <c r="H1367" s="57">
        <v>50</v>
      </c>
      <c r="I1367" s="36" t="s">
        <v>12</v>
      </c>
      <c r="J1367" s="43" t="s">
        <v>450</v>
      </c>
      <c r="K1367" s="57">
        <f>VLOOKUP(N1367,stamgegevens!B$2:D$80,2,FALSE)</f>
        <v>2015</v>
      </c>
      <c r="L1367" s="114" t="str">
        <f>VLOOKUP(YEAR(O1367)-VLOOKUP(N1367,stamgegevens!$B$2:$D$297,2,FALSE),stamgegevens!$F$3:$G$297,2,FALSE)</f>
        <v>9 jaar</v>
      </c>
      <c r="M1367" s="109">
        <v>5.6064814814814812E-4</v>
      </c>
      <c r="N1367" s="43" t="s">
        <v>588</v>
      </c>
      <c r="O1367" s="113">
        <v>45578</v>
      </c>
      <c r="P1367" s="43" t="s">
        <v>592</v>
      </c>
      <c r="Q1367" s="36" t="s">
        <v>38</v>
      </c>
    </row>
    <row r="1368" spans="1:17" x14ac:dyDescent="0.55000000000000004">
      <c r="A1368" s="117" t="str">
        <f>VLOOKUP(B1368,verwijzingen!$A$5:$B$152,2,FALSE)&amp;L1368</f>
        <v>kbdvr10017 jaar</v>
      </c>
      <c r="B1368" s="119" t="str">
        <f t="shared" si="90"/>
        <v>korte baan;100;vrije slag;vrouwen;record</v>
      </c>
      <c r="C1368" s="119" t="str">
        <f t="shared" si="91"/>
        <v>korte baan;100;vrije slag;vrouwen</v>
      </c>
      <c r="D1368" s="119" t="str">
        <f t="shared" si="92"/>
        <v>korte baan;100;vrije slag;vrouwen0,000750671296296296</v>
      </c>
      <c r="E1368" s="119" t="str">
        <f t="shared" si="93"/>
        <v>korte baan;100;vrije slag;vrouwen;record0,000750671296296296</v>
      </c>
      <c r="F1368" s="36" t="s">
        <v>590</v>
      </c>
      <c r="G1368" s="43" t="s">
        <v>57</v>
      </c>
      <c r="H1368" s="57">
        <v>100</v>
      </c>
      <c r="I1368" s="36" t="s">
        <v>12</v>
      </c>
      <c r="J1368" s="43" t="s">
        <v>451</v>
      </c>
      <c r="K1368" s="57">
        <f>VLOOKUP(N1368,stamgegevens!B$2:D$80,2,FALSE)</f>
        <v>2007</v>
      </c>
      <c r="L1368" s="114" t="str">
        <f>VLOOKUP(YEAR(O1368)-VLOOKUP(N1368,stamgegevens!$B$2:$D$297,2,FALSE),stamgegevens!$F$3:$G$297,2,FALSE)</f>
        <v>17 jaar</v>
      </c>
      <c r="M1368" s="109">
        <v>7.5067129629629637E-4</v>
      </c>
      <c r="N1368" s="43" t="s">
        <v>26</v>
      </c>
      <c r="O1368" s="113">
        <v>45578</v>
      </c>
      <c r="P1368" s="43" t="s">
        <v>592</v>
      </c>
      <c r="Q1368" s="36" t="s">
        <v>38</v>
      </c>
    </row>
    <row r="1369" spans="1:17" x14ac:dyDescent="0.55000000000000004">
      <c r="A1369" s="117" t="str">
        <f>VLOOKUP(B1369,verwijzingen!$A$5:$B$152,2,FALSE)&amp;L1369</f>
        <v>kbdvr10011 jaar</v>
      </c>
      <c r="B1369" s="119" t="str">
        <f t="shared" si="90"/>
        <v>korte baan;100;vrije slag;vrouwen;record</v>
      </c>
      <c r="C1369" s="119" t="str">
        <f t="shared" si="91"/>
        <v>korte baan;100;vrije slag;vrouwen</v>
      </c>
      <c r="D1369" s="119" t="str">
        <f t="shared" si="92"/>
        <v>korte baan;100;vrije slag;vrouwen0,000886458333333333</v>
      </c>
      <c r="E1369" s="119" t="str">
        <f t="shared" si="93"/>
        <v>korte baan;100;vrije slag;vrouwen;record0,000886458333333333</v>
      </c>
      <c r="F1369" s="36" t="s">
        <v>590</v>
      </c>
      <c r="G1369" s="43" t="s">
        <v>57</v>
      </c>
      <c r="H1369" s="57">
        <v>100</v>
      </c>
      <c r="I1369" s="36" t="s">
        <v>12</v>
      </c>
      <c r="J1369" s="43" t="s">
        <v>451</v>
      </c>
      <c r="K1369" s="57">
        <f>VLOOKUP(N1369,stamgegevens!B$2:D$80,2,FALSE)</f>
        <v>2013</v>
      </c>
      <c r="L1369" s="114" t="str">
        <f>VLOOKUP(YEAR(O1369)-VLOOKUP(N1369,stamgegevens!$B$2:$D$297,2,FALSE),stamgegevens!$F$3:$G$297,2,FALSE)</f>
        <v>11 jaar</v>
      </c>
      <c r="M1369" s="109">
        <v>8.8645833333333339E-4</v>
      </c>
      <c r="N1369" s="43" t="s">
        <v>503</v>
      </c>
      <c r="O1369" s="113">
        <v>45578</v>
      </c>
      <c r="P1369" s="43" t="s">
        <v>592</v>
      </c>
      <c r="Q1369" s="36" t="s">
        <v>38</v>
      </c>
    </row>
    <row r="1370" spans="1:17" x14ac:dyDescent="0.55000000000000004">
      <c r="A1370" s="117" t="str">
        <f>VLOOKUP(B1370,verwijzingen!$A$5:$B$152,2,FALSE)&amp;L1370</f>
        <v>kbdwi20011 jaar</v>
      </c>
      <c r="B1370" s="119" t="str">
        <f t="shared" si="90"/>
        <v>korte baan;200;wisselslag;vrouwen;record</v>
      </c>
      <c r="C1370" s="119" t="str">
        <f t="shared" si="91"/>
        <v>korte baan;200;wisselslag;vrouwen</v>
      </c>
      <c r="D1370" s="119" t="str">
        <f t="shared" si="92"/>
        <v>korte baan;200;wisselslag;vrouwen0,00222546296296296</v>
      </c>
      <c r="E1370" s="119" t="str">
        <f t="shared" si="93"/>
        <v>korte baan;200;wisselslag;vrouwen;record0,00222546296296296</v>
      </c>
      <c r="F1370" s="36" t="s">
        <v>590</v>
      </c>
      <c r="G1370" s="43" t="s">
        <v>57</v>
      </c>
      <c r="H1370" s="57">
        <v>200</v>
      </c>
      <c r="I1370" s="36" t="s">
        <v>17</v>
      </c>
      <c r="J1370" s="43" t="s">
        <v>451</v>
      </c>
      <c r="K1370" s="57">
        <f>VLOOKUP(N1370,stamgegevens!B$2:D$80,2,FALSE)</f>
        <v>2013</v>
      </c>
      <c r="L1370" s="114" t="str">
        <f>VLOOKUP(YEAR(O1370)-VLOOKUP(N1370,stamgegevens!$B$2:$D$297,2,FALSE),stamgegevens!$F$3:$G$297,2,FALSE)</f>
        <v>11 jaar</v>
      </c>
      <c r="M1370" s="109">
        <v>2.2254629629629629E-3</v>
      </c>
      <c r="N1370" s="43" t="s">
        <v>503</v>
      </c>
      <c r="O1370" s="113">
        <v>45578</v>
      </c>
      <c r="P1370" s="43" t="s">
        <v>592</v>
      </c>
      <c r="Q1370" s="36" t="s">
        <v>38</v>
      </c>
    </row>
    <row r="1371" spans="1:17" x14ac:dyDescent="0.55000000000000004">
      <c r="A1371" s="117" t="str">
        <f>VLOOKUP(B1371,verwijzingen!$A$5:$B$152,2,FALSE)&amp;L1371</f>
        <v>kbhvl5012 jaar</v>
      </c>
      <c r="B1371" s="119" t="str">
        <f t="shared" si="90"/>
        <v>korte baan;50;vlinderslag;mannen;record</v>
      </c>
      <c r="C1371" s="119" t="str">
        <f t="shared" si="91"/>
        <v>korte baan;50;vlinderslag;mannen</v>
      </c>
      <c r="D1371" s="119" t="str">
        <f t="shared" si="92"/>
        <v>korte baan;50;vlinderslag;mannen0,000392013888888889</v>
      </c>
      <c r="E1371" s="119" t="str">
        <f t="shared" si="93"/>
        <v>korte baan;50;vlinderslag;mannen;record0,000392013888888889</v>
      </c>
      <c r="F1371" s="36" t="s">
        <v>590</v>
      </c>
      <c r="G1371" s="43" t="s">
        <v>57</v>
      </c>
      <c r="H1371" s="57">
        <v>50</v>
      </c>
      <c r="I1371" s="36" t="s">
        <v>15</v>
      </c>
      <c r="J1371" s="43" t="s">
        <v>450</v>
      </c>
      <c r="K1371" s="57">
        <f>VLOOKUP(N1371,stamgegevens!B$2:D$80,2,FALSE)</f>
        <v>2012</v>
      </c>
      <c r="L1371" s="114" t="str">
        <f>VLOOKUP(YEAR(O1371)-VLOOKUP(N1371,stamgegevens!$B$2:$D$297,2,FALSE),stamgegevens!$F$3:$G$297,2,FALSE)</f>
        <v>12 jaar</v>
      </c>
      <c r="M1371" s="109">
        <v>3.9201388888888885E-4</v>
      </c>
      <c r="N1371" s="43" t="s">
        <v>577</v>
      </c>
      <c r="O1371" s="113">
        <v>45585</v>
      </c>
      <c r="P1371" s="43" t="s">
        <v>594</v>
      </c>
      <c r="Q1371" s="36" t="s">
        <v>38</v>
      </c>
    </row>
    <row r="1372" spans="1:17" x14ac:dyDescent="0.55000000000000004">
      <c r="A1372" s="117" t="str">
        <f>VLOOKUP(B1372,verwijzingen!$A$5:$B$152,2,FALSE)&amp;L1372</f>
        <v>kbhvl10012 jaar</v>
      </c>
      <c r="B1372" s="119" t="str">
        <f t="shared" si="90"/>
        <v>korte baan;100;vlinderslag;mannen;record</v>
      </c>
      <c r="C1372" s="119" t="str">
        <f t="shared" si="91"/>
        <v>korte baan;100;vlinderslag;mannen</v>
      </c>
      <c r="D1372" s="119" t="str">
        <f t="shared" si="92"/>
        <v>korte baan;100;vlinderslag;mannen0,000840972222222222</v>
      </c>
      <c r="E1372" s="119" t="str">
        <f t="shared" si="93"/>
        <v>korte baan;100;vlinderslag;mannen;record0,000840972222222222</v>
      </c>
      <c r="F1372" s="36" t="s">
        <v>590</v>
      </c>
      <c r="G1372" s="43" t="s">
        <v>57</v>
      </c>
      <c r="H1372" s="57">
        <v>100</v>
      </c>
      <c r="I1372" s="36" t="s">
        <v>15</v>
      </c>
      <c r="J1372" s="43" t="s">
        <v>450</v>
      </c>
      <c r="K1372" s="57">
        <f>VLOOKUP(N1372,stamgegevens!B$2:D$80,2,FALSE)</f>
        <v>2012</v>
      </c>
      <c r="L1372" s="114" t="str">
        <f>VLOOKUP(YEAR(O1372)-VLOOKUP(N1372,stamgegevens!$B$2:$D$297,2,FALSE),stamgegevens!$F$3:$G$297,2,FALSE)</f>
        <v>12 jaar</v>
      </c>
      <c r="M1372" s="109">
        <v>8.4097222222222223E-4</v>
      </c>
      <c r="N1372" s="43" t="s">
        <v>577</v>
      </c>
      <c r="O1372" s="113">
        <v>45585</v>
      </c>
      <c r="P1372" s="43" t="s">
        <v>594</v>
      </c>
      <c r="Q1372" s="36" t="s">
        <v>38</v>
      </c>
    </row>
    <row r="1373" spans="1:17" x14ac:dyDescent="0.55000000000000004">
      <c r="A1373" s="117" t="str">
        <f>VLOOKUP(B1373,verwijzingen!$A$5:$B$152,2,FALSE)&amp;L1373</f>
        <v>kbhwi10012 jaar</v>
      </c>
      <c r="B1373" s="119" t="str">
        <f t="shared" si="90"/>
        <v>korte baan;100;wisselslag;mannen;record</v>
      </c>
      <c r="C1373" s="119" t="str">
        <f t="shared" si="91"/>
        <v>korte baan;100;wisselslag;mannen</v>
      </c>
      <c r="D1373" s="119" t="str">
        <f t="shared" si="92"/>
        <v>korte baan;100;wisselslag;mannen0,000896296296296296</v>
      </c>
      <c r="E1373" s="119" t="str">
        <f t="shared" si="93"/>
        <v>korte baan;100;wisselslag;mannen;record0,000896296296296296</v>
      </c>
      <c r="F1373" s="36" t="s">
        <v>590</v>
      </c>
      <c r="G1373" s="43" t="s">
        <v>57</v>
      </c>
      <c r="H1373" s="57">
        <v>100</v>
      </c>
      <c r="I1373" s="36" t="s">
        <v>17</v>
      </c>
      <c r="J1373" s="43" t="s">
        <v>450</v>
      </c>
      <c r="K1373" s="57">
        <f>VLOOKUP(N1373,stamgegevens!B$2:D$80,2,FALSE)</f>
        <v>2012</v>
      </c>
      <c r="L1373" s="114" t="str">
        <f>VLOOKUP(YEAR(O1373)-VLOOKUP(N1373,stamgegevens!$B$2:$D$297,2,FALSE),stamgegevens!$F$3:$G$297,2,FALSE)</f>
        <v>12 jaar</v>
      </c>
      <c r="M1373" s="109">
        <v>8.9629629629629629E-4</v>
      </c>
      <c r="N1373" s="43" t="s">
        <v>577</v>
      </c>
      <c r="O1373" s="113">
        <v>45585</v>
      </c>
      <c r="P1373" s="43" t="s">
        <v>594</v>
      </c>
      <c r="Q1373" s="36" t="s">
        <v>38</v>
      </c>
    </row>
    <row r="1374" spans="1:17" x14ac:dyDescent="0.55000000000000004">
      <c r="A1374" s="117" t="str">
        <f>VLOOKUP(B1374,verwijzingen!$A$5:$B$152,2,FALSE)&amp;L1374</f>
        <v>kbhru5012 jaar</v>
      </c>
      <c r="B1374" s="119" t="str">
        <f t="shared" si="90"/>
        <v>korte baan;50;rugslag;mannen;record</v>
      </c>
      <c r="C1374" s="119" t="str">
        <f t="shared" si="91"/>
        <v>korte baan;50;rugslag;mannen</v>
      </c>
      <c r="D1374" s="119" t="str">
        <f t="shared" si="92"/>
        <v>korte baan;50;rugslag;mannen0,000406365740740741</v>
      </c>
      <c r="E1374" s="119" t="str">
        <f t="shared" si="93"/>
        <v>korte baan;50;rugslag;mannen;record0,000406365740740741</v>
      </c>
      <c r="F1374" s="36" t="s">
        <v>590</v>
      </c>
      <c r="G1374" s="43" t="s">
        <v>57</v>
      </c>
      <c r="H1374" s="57">
        <v>50</v>
      </c>
      <c r="I1374" s="36" t="s">
        <v>13</v>
      </c>
      <c r="J1374" s="43" t="s">
        <v>450</v>
      </c>
      <c r="K1374" s="57">
        <f>VLOOKUP(N1374,stamgegevens!B$2:D$80,2,FALSE)</f>
        <v>2012</v>
      </c>
      <c r="L1374" s="114" t="str">
        <f>VLOOKUP(YEAR(O1374)-VLOOKUP(N1374,stamgegevens!$B$2:$D$297,2,FALSE),stamgegevens!$F$3:$G$297,2,FALSE)</f>
        <v>12 jaar</v>
      </c>
      <c r="M1374" s="109">
        <v>4.0636574074074072E-4</v>
      </c>
      <c r="N1374" s="43" t="s">
        <v>577</v>
      </c>
      <c r="O1374" s="113">
        <v>45584</v>
      </c>
      <c r="P1374" s="43" t="s">
        <v>505</v>
      </c>
      <c r="Q1374" s="36" t="s">
        <v>38</v>
      </c>
    </row>
    <row r="1375" spans="1:17" x14ac:dyDescent="0.55000000000000004">
      <c r="A1375" s="117" t="str">
        <f>VLOOKUP(B1375,verwijzingen!$A$5:$B$152,2,FALSE)&amp;L1375</f>
        <v>kbhru10012 jaar</v>
      </c>
      <c r="B1375" s="119" t="str">
        <f t="shared" si="90"/>
        <v>korte baan;100;rugslag;mannen;record</v>
      </c>
      <c r="C1375" s="119" t="str">
        <f t="shared" si="91"/>
        <v>korte baan;100;rugslag;mannen</v>
      </c>
      <c r="D1375" s="119" t="str">
        <f t="shared" si="92"/>
        <v>korte baan;100;rugslag;mannen0,000855555555555556</v>
      </c>
      <c r="E1375" s="119" t="str">
        <f t="shared" si="93"/>
        <v>korte baan;100;rugslag;mannen;record0,000855555555555556</v>
      </c>
      <c r="F1375" s="36" t="s">
        <v>590</v>
      </c>
      <c r="G1375" s="43" t="s">
        <v>57</v>
      </c>
      <c r="H1375" s="57">
        <v>100</v>
      </c>
      <c r="I1375" s="36" t="s">
        <v>13</v>
      </c>
      <c r="J1375" s="43" t="s">
        <v>450</v>
      </c>
      <c r="K1375" s="57">
        <f>VLOOKUP(N1375,stamgegevens!B$2:D$80,2,FALSE)</f>
        <v>2012</v>
      </c>
      <c r="L1375" s="114" t="str">
        <f>VLOOKUP(YEAR(O1375)-VLOOKUP(N1375,stamgegevens!$B$2:$D$297,2,FALSE),stamgegevens!$F$3:$G$297,2,FALSE)</f>
        <v>12 jaar</v>
      </c>
      <c r="M1375" s="109">
        <v>8.5555555555555558E-4</v>
      </c>
      <c r="N1375" s="43" t="s">
        <v>577</v>
      </c>
      <c r="O1375" s="113">
        <v>45584</v>
      </c>
      <c r="P1375" s="43" t="s">
        <v>505</v>
      </c>
      <c r="Q1375" s="36" t="s">
        <v>38</v>
      </c>
    </row>
    <row r="1376" spans="1:17" x14ac:dyDescent="0.55000000000000004">
      <c r="A1376" s="117" t="str">
        <f>VLOOKUP(B1376,verwijzingen!$A$5:$B$152,2,FALSE)&amp;L1376</f>
        <v>kbhru20012 jaar</v>
      </c>
      <c r="B1376" s="119" t="str">
        <f t="shared" si="90"/>
        <v>korte baan;200;rugslag;mannen;record</v>
      </c>
      <c r="C1376" s="119" t="str">
        <f t="shared" si="91"/>
        <v>korte baan;200;rugslag;mannen</v>
      </c>
      <c r="D1376" s="119" t="str">
        <f t="shared" si="92"/>
        <v>korte baan;200;rugslag;mannen0,00177986111111111</v>
      </c>
      <c r="E1376" s="119" t="str">
        <f t="shared" si="93"/>
        <v>korte baan;200;rugslag;mannen;record0,00177986111111111</v>
      </c>
      <c r="F1376" s="36" t="s">
        <v>590</v>
      </c>
      <c r="G1376" s="43" t="s">
        <v>57</v>
      </c>
      <c r="H1376" s="57">
        <v>200</v>
      </c>
      <c r="I1376" s="36" t="s">
        <v>13</v>
      </c>
      <c r="J1376" s="43" t="s">
        <v>450</v>
      </c>
      <c r="K1376" s="57">
        <f>VLOOKUP(N1376,stamgegevens!B$2:D$80,2,FALSE)</f>
        <v>2012</v>
      </c>
      <c r="L1376" s="114" t="str">
        <f>VLOOKUP(YEAR(O1376)-VLOOKUP(N1376,stamgegevens!$B$2:$D$297,2,FALSE),stamgegevens!$F$3:$G$297,2,FALSE)</f>
        <v>12 jaar</v>
      </c>
      <c r="M1376" s="109">
        <v>1.7798611111111112E-3</v>
      </c>
      <c r="N1376" s="43" t="s">
        <v>577</v>
      </c>
      <c r="O1376" s="113">
        <v>45584</v>
      </c>
      <c r="P1376" s="43" t="s">
        <v>505</v>
      </c>
      <c r="Q1376" s="36" t="s">
        <v>38</v>
      </c>
    </row>
    <row r="1377" spans="1:17" hidden="1" x14ac:dyDescent="0.55000000000000004">
      <c r="A1377" s="117" t="e">
        <f>VLOOKUP(B1377,verwijzingen!$A$5:$B$152,2,FALSE)&amp;L1377</f>
        <v>#N/A</v>
      </c>
      <c r="B1377" s="119" t="str">
        <f t="shared" si="90"/>
        <v>korte baan;50;vlinderslag;mannen;oud</v>
      </c>
      <c r="C1377" s="119" t="str">
        <f t="shared" si="91"/>
        <v>korte baan;50;vlinderslag;mannen</v>
      </c>
      <c r="D1377" s="119" t="str">
        <f t="shared" si="92"/>
        <v>korte baan;50;vlinderslag;mannen0,000395833333333333</v>
      </c>
      <c r="E1377" s="119" t="str">
        <f t="shared" si="93"/>
        <v>korte baan;50;vlinderslag;mannen;oud0,000395833333333333</v>
      </c>
      <c r="F1377" s="36" t="s">
        <v>590</v>
      </c>
      <c r="G1377" s="43" t="s">
        <v>57</v>
      </c>
      <c r="H1377" s="57">
        <v>50</v>
      </c>
      <c r="I1377" s="36" t="s">
        <v>15</v>
      </c>
      <c r="J1377" s="43" t="s">
        <v>450</v>
      </c>
      <c r="K1377" s="57">
        <f>VLOOKUP(N1377,stamgegevens!B$2:D$80,2,FALSE)</f>
        <v>2012</v>
      </c>
      <c r="L1377" s="114" t="str">
        <f>VLOOKUP(YEAR(O1377)-VLOOKUP(N1377,stamgegevens!$B$2:$D$297,2,FALSE),stamgegevens!$F$3:$G$297,2,FALSE)</f>
        <v>12 jaar</v>
      </c>
      <c r="M1377" s="109">
        <v>3.9583333333333338E-4</v>
      </c>
      <c r="N1377" s="43" t="s">
        <v>577</v>
      </c>
      <c r="O1377" s="113">
        <v>45584</v>
      </c>
      <c r="P1377" s="43" t="s">
        <v>505</v>
      </c>
      <c r="Q1377" s="36" t="s">
        <v>53</v>
      </c>
    </row>
    <row r="1378" spans="1:17" x14ac:dyDescent="0.55000000000000004">
      <c r="A1378" s="117" t="str">
        <f>VLOOKUP(B1378,verwijzingen!$A$5:$B$152,2,FALSE)&amp;L1378</f>
        <v>kbdru10017 jaar</v>
      </c>
      <c r="B1378" s="119" t="str">
        <f t="shared" si="90"/>
        <v>korte baan;100;rugslag;vrouwen;record</v>
      </c>
      <c r="C1378" s="119" t="str">
        <f t="shared" si="91"/>
        <v>korte baan;100;rugslag;vrouwen</v>
      </c>
      <c r="D1378" s="119" t="str">
        <f t="shared" si="92"/>
        <v>korte baan;100;rugslag;vrouwen0,000805092592592593</v>
      </c>
      <c r="E1378" s="119" t="str">
        <f t="shared" si="93"/>
        <v>korte baan;100;rugslag;vrouwen;record0,000805092592592593</v>
      </c>
      <c r="F1378" s="36" t="s">
        <v>590</v>
      </c>
      <c r="G1378" s="43" t="s">
        <v>57</v>
      </c>
      <c r="H1378" s="57">
        <v>100</v>
      </c>
      <c r="I1378" s="36" t="s">
        <v>13</v>
      </c>
      <c r="J1378" s="43" t="s">
        <v>451</v>
      </c>
      <c r="K1378" s="57">
        <f>VLOOKUP(N1378,stamgegevens!B$2:D$80,2,FALSE)</f>
        <v>2007</v>
      </c>
      <c r="L1378" s="114" t="str">
        <f>VLOOKUP(YEAR(O1378)-VLOOKUP(N1378,stamgegevens!$B$2:$D$297,2,FALSE),stamgegevens!$F$3:$G$297,2,FALSE)</f>
        <v>17 jaar</v>
      </c>
      <c r="M1378" s="109">
        <v>8.050925925925926E-4</v>
      </c>
      <c r="N1378" s="43" t="s">
        <v>26</v>
      </c>
      <c r="O1378" s="113">
        <v>45585</v>
      </c>
      <c r="P1378" s="43" t="s">
        <v>594</v>
      </c>
      <c r="Q1378" s="36" t="s">
        <v>38</v>
      </c>
    </row>
    <row r="1379" spans="1:17" x14ac:dyDescent="0.55000000000000004">
      <c r="A1379" s="117" t="str">
        <f>VLOOKUP(B1379,verwijzingen!$A$5:$B$152,2,FALSE)&amp;L1379</f>
        <v>kbdsc509 jaar</v>
      </c>
      <c r="B1379" s="119" t="str">
        <f t="shared" si="90"/>
        <v>korte baan;50;schoolslag;vrouwen;record</v>
      </c>
      <c r="C1379" s="119" t="str">
        <f t="shared" si="91"/>
        <v>korte baan;50;schoolslag;vrouwen</v>
      </c>
      <c r="D1379" s="119" t="str">
        <f t="shared" si="92"/>
        <v>korte baan;50;schoolslag;vrouwen0,000583101851851852</v>
      </c>
      <c r="E1379" s="119" t="str">
        <f t="shared" si="93"/>
        <v>korte baan;50;schoolslag;vrouwen;record0,000583101851851852</v>
      </c>
      <c r="F1379" s="36" t="s">
        <v>590</v>
      </c>
      <c r="G1379" s="43" t="s">
        <v>57</v>
      </c>
      <c r="H1379" s="57">
        <v>50</v>
      </c>
      <c r="I1379" s="36" t="s">
        <v>14</v>
      </c>
      <c r="J1379" s="43" t="s">
        <v>451</v>
      </c>
      <c r="K1379" s="57">
        <f>VLOOKUP(N1379,stamgegevens!B$2:D$80,2,FALSE)</f>
        <v>2015</v>
      </c>
      <c r="L1379" s="114" t="str">
        <f>VLOOKUP(YEAR(O1379)-VLOOKUP(N1379,stamgegevens!$B$2:$D$297,2,FALSE),stamgegevens!$F$3:$G$297,2,FALSE)</f>
        <v>9 jaar</v>
      </c>
      <c r="M1379" s="109">
        <v>5.831018518518519E-4</v>
      </c>
      <c r="N1379" s="43" t="s">
        <v>591</v>
      </c>
      <c r="O1379" s="113">
        <v>45585</v>
      </c>
      <c r="P1379" s="43" t="s">
        <v>594</v>
      </c>
      <c r="Q1379" s="36" t="s">
        <v>38</v>
      </c>
    </row>
    <row r="1380" spans="1:17" x14ac:dyDescent="0.55000000000000004">
      <c r="A1380" s="117" t="str">
        <f>VLOOKUP(B1380,verwijzingen!$A$5:$B$152,2,FALSE)&amp;L1380</f>
        <v>kbdvl509 jaar</v>
      </c>
      <c r="B1380" s="119" t="str">
        <f t="shared" si="90"/>
        <v>korte baan;50;vlinderslag;vrouwen;record</v>
      </c>
      <c r="C1380" s="119" t="str">
        <f t="shared" si="91"/>
        <v>korte baan;50;vlinderslag;vrouwen</v>
      </c>
      <c r="D1380" s="119" t="str">
        <f t="shared" si="92"/>
        <v>korte baan;50;vlinderslag;vrouwen0,000599189814814815</v>
      </c>
      <c r="E1380" s="119" t="str">
        <f t="shared" si="93"/>
        <v>korte baan;50;vlinderslag;vrouwen;record0,000599189814814815</v>
      </c>
      <c r="F1380" s="36" t="s">
        <v>590</v>
      </c>
      <c r="G1380" s="43" t="s">
        <v>57</v>
      </c>
      <c r="H1380" s="57">
        <v>50</v>
      </c>
      <c r="I1380" s="36" t="s">
        <v>15</v>
      </c>
      <c r="J1380" s="43" t="s">
        <v>451</v>
      </c>
      <c r="K1380" s="57">
        <f>VLOOKUP(N1380,stamgegevens!B$2:D$80,2,FALSE)</f>
        <v>2015</v>
      </c>
      <c r="L1380" s="114" t="str">
        <f>VLOOKUP(YEAR(O1380)-VLOOKUP(N1380,stamgegevens!$B$2:$D$297,2,FALSE),stamgegevens!$F$3:$G$297,2,FALSE)</f>
        <v>9 jaar</v>
      </c>
      <c r="M1380" s="109">
        <v>5.9918981481481488E-4</v>
      </c>
      <c r="N1380" s="43" t="s">
        <v>591</v>
      </c>
      <c r="O1380" s="113">
        <v>45585</v>
      </c>
      <c r="P1380" s="43" t="s">
        <v>594</v>
      </c>
      <c r="Q1380" s="36" t="s">
        <v>38</v>
      </c>
    </row>
    <row r="1381" spans="1:17" hidden="1" x14ac:dyDescent="0.55000000000000004">
      <c r="A1381" s="117" t="e">
        <f>VLOOKUP(B1381,verwijzingen!$A$5:$B$152,2,FALSE)&amp;L1381</f>
        <v>#N/A</v>
      </c>
      <c r="B1381" s="119" t="str">
        <f t="shared" si="90"/>
        <v>;;;;</v>
      </c>
      <c r="C1381" s="119" t="str">
        <f t="shared" si="91"/>
        <v>;;;</v>
      </c>
      <c r="D1381" s="119" t="str">
        <f t="shared" si="92"/>
        <v>;;;</v>
      </c>
      <c r="E1381" s="119" t="str">
        <f t="shared" si="93"/>
        <v>;;;;</v>
      </c>
      <c r="F1381" s="36" t="s">
        <v>590</v>
      </c>
      <c r="I1381" s="36"/>
      <c r="K1381" s="57" t="e">
        <f>VLOOKUP(N1381,stamgegevens!B$2:D$80,2,FALSE)</f>
        <v>#N/A</v>
      </c>
      <c r="L1381" s="114" t="e">
        <f>VLOOKUP(YEAR(O1381)-VLOOKUP(N1381,stamgegevens!$B$2:$D$297,2,FALSE),stamgegevens!$F$3:$G$297,2,FALSE)</f>
        <v>#N/A</v>
      </c>
      <c r="O1381" s="113"/>
    </row>
    <row r="1382" spans="1:17" hidden="1" x14ac:dyDescent="0.55000000000000004">
      <c r="A1382" s="117" t="e">
        <f>VLOOKUP(B1382,verwijzingen!$A$5:$B$152,2,FALSE)&amp;L1382</f>
        <v>#N/A</v>
      </c>
      <c r="B1382" s="119" t="str">
        <f t="shared" si="90"/>
        <v>;;;;</v>
      </c>
      <c r="C1382" s="119" t="str">
        <f t="shared" si="91"/>
        <v>;;;</v>
      </c>
      <c r="D1382" s="119" t="str">
        <f t="shared" si="92"/>
        <v>;;;</v>
      </c>
      <c r="E1382" s="119" t="str">
        <f t="shared" si="93"/>
        <v>;;;;</v>
      </c>
      <c r="F1382" s="36" t="s">
        <v>590</v>
      </c>
      <c r="I1382" s="36"/>
      <c r="K1382" s="57" t="e">
        <f>VLOOKUP(N1382,stamgegevens!B$2:D$80,2,FALSE)</f>
        <v>#N/A</v>
      </c>
      <c r="L1382" s="114" t="e">
        <f>VLOOKUP(YEAR(O1382)-VLOOKUP(N1382,stamgegevens!$B$2:$D$297,2,FALSE),stamgegevens!$F$3:$G$297,2,FALSE)</f>
        <v>#N/A</v>
      </c>
      <c r="O1382" s="113"/>
    </row>
    <row r="1383" spans="1:17" hidden="1" x14ac:dyDescent="0.55000000000000004">
      <c r="A1383" s="117" t="e">
        <f>VLOOKUP(B1383,verwijzingen!$A$5:$B$152,2,FALSE)&amp;L1383</f>
        <v>#N/A</v>
      </c>
      <c r="B1383" s="119" t="str">
        <f t="shared" si="90"/>
        <v>;;;;</v>
      </c>
      <c r="C1383" s="119" t="str">
        <f t="shared" si="91"/>
        <v>;;;</v>
      </c>
      <c r="D1383" s="119" t="str">
        <f t="shared" si="92"/>
        <v>;;;</v>
      </c>
      <c r="E1383" s="119" t="str">
        <f t="shared" si="93"/>
        <v>;;;;</v>
      </c>
      <c r="F1383" s="36" t="s">
        <v>590</v>
      </c>
      <c r="I1383" s="36"/>
      <c r="K1383" s="57" t="e">
        <f>VLOOKUP(N1383,stamgegevens!B$2:D$80,2,FALSE)</f>
        <v>#N/A</v>
      </c>
      <c r="L1383" s="114" t="e">
        <f>VLOOKUP(YEAR(O1383)-VLOOKUP(N1383,stamgegevens!$B$2:$D$297,2,FALSE),stamgegevens!$F$3:$G$297,2,FALSE)</f>
        <v>#N/A</v>
      </c>
      <c r="O1383" s="113"/>
    </row>
    <row r="1384" spans="1:17" hidden="1" x14ac:dyDescent="0.55000000000000004">
      <c r="A1384" s="117" t="e">
        <f>VLOOKUP(B1384,verwijzingen!$A$5:$B$152,2,FALSE)&amp;L1384</f>
        <v>#N/A</v>
      </c>
      <c r="B1384" s="119" t="str">
        <f t="shared" si="90"/>
        <v>;;;;</v>
      </c>
      <c r="C1384" s="119" t="str">
        <f t="shared" si="91"/>
        <v>;;;</v>
      </c>
      <c r="D1384" s="119" t="str">
        <f t="shared" si="92"/>
        <v>;;;</v>
      </c>
      <c r="E1384" s="119" t="str">
        <f t="shared" si="93"/>
        <v>;;;;</v>
      </c>
      <c r="F1384" s="36" t="s">
        <v>590</v>
      </c>
      <c r="I1384" s="36"/>
      <c r="K1384" s="57" t="e">
        <f>VLOOKUP(N1384,stamgegevens!B$2:D$80,2,FALSE)</f>
        <v>#N/A</v>
      </c>
      <c r="L1384" s="114" t="e">
        <f>VLOOKUP(YEAR(O1384)-VLOOKUP(N1384,stamgegevens!$B$2:$D$297,2,FALSE),stamgegevens!$F$3:$G$297,2,FALSE)</f>
        <v>#N/A</v>
      </c>
      <c r="O1384" s="113"/>
    </row>
    <row r="1385" spans="1:17" hidden="1" x14ac:dyDescent="0.55000000000000004">
      <c r="A1385" s="117" t="e">
        <f>VLOOKUP(B1385,verwijzingen!$A$5:$B$152,2,FALSE)&amp;L1385</f>
        <v>#N/A</v>
      </c>
      <c r="B1385" s="119" t="str">
        <f t="shared" si="90"/>
        <v>;;;;</v>
      </c>
      <c r="C1385" s="119" t="str">
        <f t="shared" si="91"/>
        <v>;;;</v>
      </c>
      <c r="D1385" s="119" t="str">
        <f t="shared" si="92"/>
        <v>;;;</v>
      </c>
      <c r="E1385" s="119" t="str">
        <f t="shared" si="93"/>
        <v>;;;;</v>
      </c>
      <c r="F1385" s="36" t="s">
        <v>590</v>
      </c>
      <c r="I1385" s="36"/>
      <c r="K1385" s="57" t="e">
        <f>VLOOKUP(N1385,stamgegevens!B$2:D$80,2,FALSE)</f>
        <v>#N/A</v>
      </c>
      <c r="L1385" s="114" t="e">
        <f>VLOOKUP(YEAR(O1385)-VLOOKUP(N1385,stamgegevens!$B$2:$D$297,2,FALSE),stamgegevens!$F$3:$G$297,2,FALSE)</f>
        <v>#N/A</v>
      </c>
      <c r="O1385" s="113"/>
    </row>
    <row r="1386" spans="1:17" hidden="1" x14ac:dyDescent="0.55000000000000004">
      <c r="A1386" s="117" t="e">
        <f>VLOOKUP(B1386,verwijzingen!$A$5:$B$152,2,FALSE)&amp;L1386</f>
        <v>#N/A</v>
      </c>
      <c r="B1386" s="119" t="str">
        <f t="shared" si="90"/>
        <v>;;;;</v>
      </c>
      <c r="C1386" s="119" t="str">
        <f t="shared" si="91"/>
        <v>;;;</v>
      </c>
      <c r="D1386" s="119" t="str">
        <f t="shared" si="92"/>
        <v>;;;</v>
      </c>
      <c r="E1386" s="119" t="str">
        <f t="shared" si="93"/>
        <v>;;;;</v>
      </c>
      <c r="F1386" s="36" t="s">
        <v>590</v>
      </c>
      <c r="I1386" s="36"/>
      <c r="K1386" s="57" t="e">
        <f>VLOOKUP(N1386,stamgegevens!B$2:D$80,2,FALSE)</f>
        <v>#N/A</v>
      </c>
      <c r="L1386" s="114" t="e">
        <f>VLOOKUP(YEAR(O1386)-VLOOKUP(N1386,stamgegevens!$B$2:$D$297,2,FALSE),stamgegevens!$F$3:$G$297,2,FALSE)</f>
        <v>#N/A</v>
      </c>
      <c r="O1386" s="113"/>
    </row>
    <row r="1387" spans="1:17" hidden="1" x14ac:dyDescent="0.55000000000000004">
      <c r="A1387" s="117" t="e">
        <f>VLOOKUP(B1387,verwijzingen!$A$5:$B$152,2,FALSE)&amp;L1387</f>
        <v>#N/A</v>
      </c>
      <c r="B1387" s="119" t="str">
        <f t="shared" si="90"/>
        <v>;;;;</v>
      </c>
      <c r="C1387" s="119" t="str">
        <f t="shared" si="91"/>
        <v>;;;</v>
      </c>
      <c r="D1387" s="119" t="str">
        <f t="shared" si="92"/>
        <v>;;;</v>
      </c>
      <c r="E1387" s="119" t="str">
        <f t="shared" si="93"/>
        <v>;;;;</v>
      </c>
      <c r="F1387" s="36" t="s">
        <v>590</v>
      </c>
      <c r="I1387" s="36"/>
      <c r="K1387" s="57" t="e">
        <f>VLOOKUP(N1387,stamgegevens!B$2:D$80,2,FALSE)</f>
        <v>#N/A</v>
      </c>
      <c r="L1387" s="114" t="e">
        <f>VLOOKUP(YEAR(O1387)-VLOOKUP(N1387,stamgegevens!$B$2:$D$297,2,FALSE),stamgegevens!$F$3:$G$297,2,FALSE)</f>
        <v>#N/A</v>
      </c>
      <c r="O1387" s="113"/>
    </row>
    <row r="1388" spans="1:17" hidden="1" x14ac:dyDescent="0.55000000000000004">
      <c r="A1388" s="117" t="e">
        <f>VLOOKUP(B1388,verwijzingen!$A$5:$B$152,2,FALSE)&amp;L1388</f>
        <v>#N/A</v>
      </c>
      <c r="B1388" s="119" t="str">
        <f t="shared" ref="B1388:B1451" si="94">+$G1388&amp;";"&amp;$H1388&amp;";"&amp;$I1388&amp;";"&amp;$J1388&amp;";"&amp;$Q1388</f>
        <v>;;;;</v>
      </c>
      <c r="C1388" s="119" t="str">
        <f t="shared" ref="C1388:C1451" si="95">+$G1388&amp;";"&amp;$H1388&amp;";"&amp;$I1388&amp;";"&amp;$J1388</f>
        <v>;;;</v>
      </c>
      <c r="D1388" s="119" t="str">
        <f t="shared" si="92"/>
        <v>;;;</v>
      </c>
      <c r="E1388" s="119" t="str">
        <f t="shared" si="93"/>
        <v>;;;;</v>
      </c>
      <c r="F1388" s="36" t="s">
        <v>590</v>
      </c>
      <c r="I1388" s="36"/>
      <c r="K1388" s="57" t="e">
        <f>VLOOKUP(N1388,stamgegevens!B$2:D$80,2,FALSE)</f>
        <v>#N/A</v>
      </c>
      <c r="L1388" s="114" t="e">
        <f>VLOOKUP(YEAR(O1388)-VLOOKUP(N1388,stamgegevens!$B$2:$D$297,2,FALSE),stamgegevens!$F$3:$G$297,2,FALSE)</f>
        <v>#N/A</v>
      </c>
      <c r="O1388" s="113"/>
    </row>
    <row r="1389" spans="1:17" hidden="1" x14ac:dyDescent="0.55000000000000004">
      <c r="A1389" s="117" t="e">
        <f>VLOOKUP(B1389,verwijzingen!$A$5:$B$152,2,FALSE)&amp;L1389</f>
        <v>#N/A</v>
      </c>
      <c r="B1389" s="119" t="str">
        <f t="shared" si="94"/>
        <v>;;;;</v>
      </c>
      <c r="C1389" s="119" t="str">
        <f t="shared" si="95"/>
        <v>;;;</v>
      </c>
      <c r="D1389" s="119" t="str">
        <f t="shared" si="92"/>
        <v>;;;</v>
      </c>
      <c r="E1389" s="119" t="str">
        <f t="shared" si="93"/>
        <v>;;;;</v>
      </c>
      <c r="F1389" s="36" t="s">
        <v>590</v>
      </c>
      <c r="I1389" s="36"/>
      <c r="K1389" s="57" t="e">
        <f>VLOOKUP(N1389,stamgegevens!B$2:D$80,2,FALSE)</f>
        <v>#N/A</v>
      </c>
      <c r="L1389" s="114" t="e">
        <f>VLOOKUP(YEAR(O1389)-VLOOKUP(N1389,stamgegevens!$B$2:$D$297,2,FALSE),stamgegevens!$F$3:$G$297,2,FALSE)</f>
        <v>#N/A</v>
      </c>
      <c r="O1389" s="113"/>
    </row>
    <row r="1390" spans="1:17" hidden="1" x14ac:dyDescent="0.55000000000000004">
      <c r="A1390" s="117" t="e">
        <f>VLOOKUP(B1390,verwijzingen!$A$5:$B$152,2,FALSE)&amp;L1390</f>
        <v>#N/A</v>
      </c>
      <c r="B1390" s="119" t="str">
        <f t="shared" si="94"/>
        <v>;;;;</v>
      </c>
      <c r="C1390" s="119" t="str">
        <f t="shared" si="95"/>
        <v>;;;</v>
      </c>
      <c r="D1390" s="119" t="str">
        <f t="shared" si="92"/>
        <v>;;;</v>
      </c>
      <c r="E1390" s="119" t="str">
        <f t="shared" si="93"/>
        <v>;;;;</v>
      </c>
      <c r="F1390" s="36" t="s">
        <v>590</v>
      </c>
      <c r="I1390" s="36"/>
      <c r="K1390" s="57" t="e">
        <f>VLOOKUP(N1390,stamgegevens!B$2:D$80,2,FALSE)</f>
        <v>#N/A</v>
      </c>
      <c r="L1390" s="114" t="e">
        <f>VLOOKUP(YEAR(O1390)-VLOOKUP(N1390,stamgegevens!$B$2:$D$297,2,FALSE),stamgegevens!$F$3:$G$297,2,FALSE)</f>
        <v>#N/A</v>
      </c>
      <c r="O1390" s="113"/>
    </row>
    <row r="1391" spans="1:17" hidden="1" x14ac:dyDescent="0.55000000000000004">
      <c r="A1391" s="117" t="e">
        <f>VLOOKUP(B1391,verwijzingen!$A$5:$B$152,2,FALSE)&amp;L1391</f>
        <v>#N/A</v>
      </c>
      <c r="B1391" s="119" t="str">
        <f t="shared" si="94"/>
        <v>;;;;</v>
      </c>
      <c r="C1391" s="119" t="str">
        <f t="shared" si="95"/>
        <v>;;;</v>
      </c>
      <c r="D1391" s="119" t="str">
        <f t="shared" si="92"/>
        <v>;;;</v>
      </c>
      <c r="E1391" s="119" t="str">
        <f t="shared" si="93"/>
        <v>;;;;</v>
      </c>
      <c r="F1391" s="36" t="s">
        <v>590</v>
      </c>
      <c r="I1391" s="36"/>
      <c r="K1391" s="57" t="e">
        <f>VLOOKUP(N1391,stamgegevens!B$2:D$80,2,FALSE)</f>
        <v>#N/A</v>
      </c>
      <c r="L1391" s="114" t="e">
        <f>VLOOKUP(YEAR(O1391)-VLOOKUP(N1391,stamgegevens!$B$2:$D$297,2,FALSE),stamgegevens!$F$3:$G$297,2,FALSE)</f>
        <v>#N/A</v>
      </c>
      <c r="O1391" s="113"/>
    </row>
    <row r="1392" spans="1:17" hidden="1" x14ac:dyDescent="0.55000000000000004">
      <c r="A1392" s="117" t="e">
        <f>VLOOKUP(B1392,verwijzingen!$A$5:$B$152,2,FALSE)&amp;L1392</f>
        <v>#N/A</v>
      </c>
      <c r="B1392" s="119" t="str">
        <f t="shared" si="94"/>
        <v>;;;;</v>
      </c>
      <c r="C1392" s="119" t="str">
        <f t="shared" si="95"/>
        <v>;;;</v>
      </c>
      <c r="D1392" s="119" t="str">
        <f t="shared" si="92"/>
        <v>;;;</v>
      </c>
      <c r="E1392" s="119" t="str">
        <f t="shared" si="93"/>
        <v>;;;;</v>
      </c>
      <c r="F1392" s="36" t="s">
        <v>590</v>
      </c>
      <c r="I1392" s="36"/>
      <c r="K1392" s="57" t="e">
        <f>VLOOKUP(N1392,stamgegevens!B$2:D$80,2,FALSE)</f>
        <v>#N/A</v>
      </c>
      <c r="L1392" s="114" t="e">
        <f>VLOOKUP(YEAR(O1392)-VLOOKUP(N1392,stamgegevens!$B$2:$D$297,2,FALSE),stamgegevens!$F$3:$G$297,2,FALSE)</f>
        <v>#N/A</v>
      </c>
      <c r="O1392" s="113"/>
    </row>
    <row r="1393" spans="1:15" hidden="1" x14ac:dyDescent="0.55000000000000004">
      <c r="A1393" s="117" t="e">
        <f>VLOOKUP(B1393,verwijzingen!$A$5:$B$152,2,FALSE)&amp;L1393</f>
        <v>#N/A</v>
      </c>
      <c r="B1393" s="119" t="str">
        <f t="shared" si="94"/>
        <v>;;;;</v>
      </c>
      <c r="C1393" s="119" t="str">
        <f t="shared" si="95"/>
        <v>;;;</v>
      </c>
      <c r="D1393" s="119" t="str">
        <f t="shared" si="92"/>
        <v>;;;</v>
      </c>
      <c r="E1393" s="119" t="str">
        <f t="shared" si="93"/>
        <v>;;;;</v>
      </c>
      <c r="F1393" s="36" t="s">
        <v>590</v>
      </c>
      <c r="I1393" s="36"/>
      <c r="K1393" s="57" t="e">
        <f>VLOOKUP(N1393,stamgegevens!B$2:D$80,2,FALSE)</f>
        <v>#N/A</v>
      </c>
      <c r="L1393" s="114" t="e">
        <f>VLOOKUP(YEAR(O1393)-VLOOKUP(N1393,stamgegevens!$B$2:$D$297,2,FALSE),stamgegevens!$F$3:$G$297,2,FALSE)</f>
        <v>#N/A</v>
      </c>
      <c r="O1393" s="113"/>
    </row>
    <row r="1394" spans="1:15" hidden="1" x14ac:dyDescent="0.55000000000000004">
      <c r="A1394" s="117" t="e">
        <f>VLOOKUP(B1394,verwijzingen!$A$5:$B$152,2,FALSE)&amp;L1394</f>
        <v>#N/A</v>
      </c>
      <c r="B1394" s="119" t="str">
        <f t="shared" si="94"/>
        <v>;;;;</v>
      </c>
      <c r="C1394" s="119" t="str">
        <f t="shared" si="95"/>
        <v>;;;</v>
      </c>
      <c r="D1394" s="119" t="str">
        <f t="shared" si="92"/>
        <v>;;;</v>
      </c>
      <c r="E1394" s="119" t="str">
        <f t="shared" si="93"/>
        <v>;;;;</v>
      </c>
      <c r="F1394" s="36" t="s">
        <v>590</v>
      </c>
      <c r="I1394" s="36"/>
      <c r="K1394" s="57" t="e">
        <f>VLOOKUP(N1394,stamgegevens!B$2:D$80,2,FALSE)</f>
        <v>#N/A</v>
      </c>
      <c r="L1394" s="114" t="e">
        <f>VLOOKUP(YEAR(O1394)-VLOOKUP(N1394,stamgegevens!$B$2:$D$297,2,FALSE),stamgegevens!$F$3:$G$297,2,FALSE)</f>
        <v>#N/A</v>
      </c>
      <c r="O1394" s="113"/>
    </row>
    <row r="1395" spans="1:15" hidden="1" x14ac:dyDescent="0.55000000000000004">
      <c r="A1395" s="117" t="e">
        <f>VLOOKUP(B1395,verwijzingen!$A$5:$B$152,2,FALSE)&amp;L1395</f>
        <v>#N/A</v>
      </c>
      <c r="B1395" s="119" t="str">
        <f t="shared" si="94"/>
        <v>;;;;</v>
      </c>
      <c r="C1395" s="119" t="str">
        <f t="shared" si="95"/>
        <v>;;;</v>
      </c>
      <c r="D1395" s="119" t="str">
        <f t="shared" si="92"/>
        <v>;;;</v>
      </c>
      <c r="E1395" s="119" t="str">
        <f t="shared" si="93"/>
        <v>;;;;</v>
      </c>
      <c r="F1395" s="36" t="s">
        <v>590</v>
      </c>
      <c r="I1395" s="36"/>
      <c r="K1395" s="57" t="e">
        <f>VLOOKUP(N1395,stamgegevens!B$2:D$80,2,FALSE)</f>
        <v>#N/A</v>
      </c>
      <c r="L1395" s="114" t="e">
        <f>VLOOKUP(YEAR(O1395)-VLOOKUP(N1395,stamgegevens!$B$2:$D$297,2,FALSE),stamgegevens!$F$3:$G$297,2,FALSE)</f>
        <v>#N/A</v>
      </c>
      <c r="O1395" s="113"/>
    </row>
    <row r="1396" spans="1:15" hidden="1" x14ac:dyDescent="0.55000000000000004">
      <c r="A1396" s="117" t="e">
        <f>VLOOKUP(B1396,verwijzingen!$A$5:$B$152,2,FALSE)&amp;L1396</f>
        <v>#N/A</v>
      </c>
      <c r="B1396" s="119" t="str">
        <f t="shared" si="94"/>
        <v>;;;;</v>
      </c>
      <c r="C1396" s="119" t="str">
        <f t="shared" si="95"/>
        <v>;;;</v>
      </c>
      <c r="D1396" s="119" t="str">
        <f t="shared" si="92"/>
        <v>;;;</v>
      </c>
      <c r="E1396" s="119" t="str">
        <f t="shared" si="93"/>
        <v>;;;;</v>
      </c>
      <c r="F1396" s="36" t="s">
        <v>590</v>
      </c>
      <c r="I1396" s="36"/>
      <c r="K1396" s="57" t="e">
        <f>VLOOKUP(N1396,stamgegevens!B$2:D$80,2,FALSE)</f>
        <v>#N/A</v>
      </c>
      <c r="L1396" s="114" t="e">
        <f>VLOOKUP(YEAR(O1396)-VLOOKUP(N1396,stamgegevens!$B$2:$D$297,2,FALSE),stamgegevens!$F$3:$G$297,2,FALSE)</f>
        <v>#N/A</v>
      </c>
      <c r="O1396" s="113"/>
    </row>
    <row r="1397" spans="1:15" hidden="1" x14ac:dyDescent="0.55000000000000004">
      <c r="A1397" s="117" t="e">
        <f>VLOOKUP(B1397,verwijzingen!$A$5:$B$152,2,FALSE)&amp;L1397</f>
        <v>#N/A</v>
      </c>
      <c r="B1397" s="119" t="str">
        <f t="shared" si="94"/>
        <v>;;;;</v>
      </c>
      <c r="C1397" s="119" t="str">
        <f t="shared" si="95"/>
        <v>;;;</v>
      </c>
      <c r="D1397" s="119" t="str">
        <f t="shared" si="92"/>
        <v>;;;</v>
      </c>
      <c r="E1397" s="119" t="str">
        <f t="shared" si="93"/>
        <v>;;;;</v>
      </c>
      <c r="F1397" s="36" t="s">
        <v>590</v>
      </c>
      <c r="I1397" s="36"/>
      <c r="K1397" s="57" t="e">
        <f>VLOOKUP(N1397,stamgegevens!B$2:D$80,2,FALSE)</f>
        <v>#N/A</v>
      </c>
      <c r="L1397" s="114" t="e">
        <f>VLOOKUP(YEAR(O1397)-VLOOKUP(N1397,stamgegevens!$B$2:$D$297,2,FALSE),stamgegevens!$F$3:$G$297,2,FALSE)</f>
        <v>#N/A</v>
      </c>
      <c r="O1397" s="113"/>
    </row>
    <row r="1398" spans="1:15" hidden="1" x14ac:dyDescent="0.55000000000000004">
      <c r="A1398" s="117" t="e">
        <f>VLOOKUP(B1398,verwijzingen!$A$5:$B$152,2,FALSE)&amp;L1398</f>
        <v>#N/A</v>
      </c>
      <c r="B1398" s="119" t="str">
        <f t="shared" si="94"/>
        <v>;;;;</v>
      </c>
      <c r="C1398" s="119" t="str">
        <f t="shared" si="95"/>
        <v>;;;</v>
      </c>
      <c r="D1398" s="119" t="str">
        <f t="shared" si="92"/>
        <v>;;;</v>
      </c>
      <c r="E1398" s="119" t="str">
        <f t="shared" si="93"/>
        <v>;;;;</v>
      </c>
      <c r="F1398" s="36" t="s">
        <v>590</v>
      </c>
      <c r="I1398" s="36"/>
      <c r="K1398" s="57" t="e">
        <f>VLOOKUP(N1398,stamgegevens!B$2:D$80,2,FALSE)</f>
        <v>#N/A</v>
      </c>
      <c r="L1398" s="114" t="e">
        <f>VLOOKUP(YEAR(O1398)-VLOOKUP(N1398,stamgegevens!$B$2:$D$297,2,FALSE),stamgegevens!$F$3:$G$297,2,FALSE)</f>
        <v>#N/A</v>
      </c>
      <c r="O1398" s="113"/>
    </row>
    <row r="1399" spans="1:15" hidden="1" x14ac:dyDescent="0.55000000000000004">
      <c r="A1399" s="117" t="e">
        <f>VLOOKUP(B1399,verwijzingen!$A$5:$B$152,2,FALSE)&amp;L1399</f>
        <v>#N/A</v>
      </c>
      <c r="B1399" s="119" t="str">
        <f t="shared" si="94"/>
        <v>;;;;</v>
      </c>
      <c r="C1399" s="119" t="str">
        <f t="shared" si="95"/>
        <v>;;;</v>
      </c>
      <c r="D1399" s="119" t="str">
        <f t="shared" si="92"/>
        <v>;;;</v>
      </c>
      <c r="E1399" s="119" t="str">
        <f t="shared" si="93"/>
        <v>;;;;</v>
      </c>
      <c r="F1399" s="36" t="s">
        <v>590</v>
      </c>
      <c r="I1399" s="36"/>
      <c r="K1399" s="57" t="e">
        <f>VLOOKUP(N1399,stamgegevens!B$2:D$80,2,FALSE)</f>
        <v>#N/A</v>
      </c>
      <c r="L1399" s="114" t="e">
        <f>VLOOKUP(YEAR(O1399)-VLOOKUP(N1399,stamgegevens!$B$2:$D$297,2,FALSE),stamgegevens!$F$3:$G$297,2,FALSE)</f>
        <v>#N/A</v>
      </c>
      <c r="O1399" s="113"/>
    </row>
    <row r="1400" spans="1:15" hidden="1" x14ac:dyDescent="0.55000000000000004">
      <c r="A1400" s="117" t="e">
        <f>VLOOKUP(B1400,verwijzingen!$A$5:$B$152,2,FALSE)&amp;L1400</f>
        <v>#N/A</v>
      </c>
      <c r="B1400" s="119" t="str">
        <f t="shared" si="94"/>
        <v>;;;;</v>
      </c>
      <c r="C1400" s="119" t="str">
        <f t="shared" si="95"/>
        <v>;;;</v>
      </c>
      <c r="D1400" s="119" t="str">
        <f t="shared" si="92"/>
        <v>;;;</v>
      </c>
      <c r="E1400" s="119" t="str">
        <f t="shared" si="93"/>
        <v>;;;;</v>
      </c>
      <c r="F1400" s="36" t="s">
        <v>590</v>
      </c>
      <c r="I1400" s="36"/>
      <c r="K1400" s="57" t="e">
        <f>VLOOKUP(N1400,stamgegevens!B$2:D$80,2,FALSE)</f>
        <v>#N/A</v>
      </c>
      <c r="L1400" s="114" t="e">
        <f>VLOOKUP(YEAR(O1400)-VLOOKUP(N1400,stamgegevens!$B$2:$D$297,2,FALSE),stamgegevens!$F$3:$G$297,2,FALSE)</f>
        <v>#N/A</v>
      </c>
      <c r="O1400" s="113"/>
    </row>
    <row r="1401" spans="1:15" hidden="1" x14ac:dyDescent="0.55000000000000004">
      <c r="A1401" s="117" t="e">
        <f>VLOOKUP(B1401,verwijzingen!$A$5:$B$152,2,FALSE)&amp;L1401</f>
        <v>#N/A</v>
      </c>
      <c r="B1401" s="119" t="str">
        <f t="shared" si="94"/>
        <v>;;;;</v>
      </c>
      <c r="C1401" s="119" t="str">
        <f t="shared" si="95"/>
        <v>;;;</v>
      </c>
      <c r="D1401" s="119" t="str">
        <f t="shared" si="92"/>
        <v>;;;</v>
      </c>
      <c r="E1401" s="119" t="str">
        <f t="shared" si="93"/>
        <v>;;;;</v>
      </c>
      <c r="F1401" s="36" t="s">
        <v>590</v>
      </c>
      <c r="I1401" s="36"/>
      <c r="K1401" s="57" t="e">
        <f>VLOOKUP(N1401,stamgegevens!B$2:D$80,2,FALSE)</f>
        <v>#N/A</v>
      </c>
      <c r="L1401" s="114" t="e">
        <f>VLOOKUP(YEAR(O1401)-VLOOKUP(N1401,stamgegevens!$B$2:$D$297,2,FALSE),stamgegevens!$F$3:$G$297,2,FALSE)</f>
        <v>#N/A</v>
      </c>
      <c r="O1401" s="113"/>
    </row>
    <row r="1402" spans="1:15" hidden="1" x14ac:dyDescent="0.55000000000000004">
      <c r="A1402" s="117" t="e">
        <f>VLOOKUP(B1402,verwijzingen!$A$5:$B$152,2,FALSE)&amp;L1402</f>
        <v>#N/A</v>
      </c>
      <c r="B1402" s="119" t="str">
        <f t="shared" si="94"/>
        <v>;;;;</v>
      </c>
      <c r="C1402" s="119" t="str">
        <f t="shared" si="95"/>
        <v>;;;</v>
      </c>
      <c r="D1402" s="119" t="str">
        <f t="shared" si="92"/>
        <v>;;;</v>
      </c>
      <c r="E1402" s="119" t="str">
        <f t="shared" si="93"/>
        <v>;;;;</v>
      </c>
      <c r="F1402" s="36" t="s">
        <v>590</v>
      </c>
      <c r="I1402" s="36"/>
      <c r="K1402" s="57" t="e">
        <f>VLOOKUP(N1402,stamgegevens!B$2:D$80,2,FALSE)</f>
        <v>#N/A</v>
      </c>
      <c r="L1402" s="114" t="e">
        <f>VLOOKUP(YEAR(O1402)-VLOOKUP(N1402,stamgegevens!$B$2:$D$297,2,FALSE),stamgegevens!$F$3:$G$297,2,FALSE)</f>
        <v>#N/A</v>
      </c>
      <c r="O1402" s="113"/>
    </row>
    <row r="1403" spans="1:15" hidden="1" x14ac:dyDescent="0.55000000000000004">
      <c r="A1403" s="117" t="e">
        <f>VLOOKUP(B1403,verwijzingen!$A$5:$B$152,2,FALSE)&amp;L1403</f>
        <v>#N/A</v>
      </c>
      <c r="B1403" s="119" t="str">
        <f t="shared" si="94"/>
        <v>;;;;</v>
      </c>
      <c r="C1403" s="119" t="str">
        <f t="shared" si="95"/>
        <v>;;;</v>
      </c>
      <c r="D1403" s="119" t="str">
        <f t="shared" si="92"/>
        <v>;;;</v>
      </c>
      <c r="E1403" s="119" t="str">
        <f t="shared" si="93"/>
        <v>;;;;</v>
      </c>
      <c r="F1403" s="36" t="s">
        <v>590</v>
      </c>
      <c r="I1403" s="36"/>
      <c r="K1403" s="57" t="e">
        <f>VLOOKUP(N1403,stamgegevens!B$2:D$80,2,FALSE)</f>
        <v>#N/A</v>
      </c>
      <c r="L1403" s="114" t="e">
        <f>VLOOKUP(YEAR(O1403)-VLOOKUP(N1403,stamgegevens!$B$2:$D$297,2,FALSE),stamgegevens!$F$3:$G$297,2,FALSE)</f>
        <v>#N/A</v>
      </c>
      <c r="O1403" s="113"/>
    </row>
    <row r="1404" spans="1:15" hidden="1" x14ac:dyDescent="0.55000000000000004">
      <c r="A1404" s="117" t="e">
        <f>VLOOKUP(B1404,verwijzingen!$A$5:$B$152,2,FALSE)&amp;L1404</f>
        <v>#N/A</v>
      </c>
      <c r="B1404" s="119" t="str">
        <f t="shared" si="94"/>
        <v>;;;;</v>
      </c>
      <c r="C1404" s="119" t="str">
        <f t="shared" si="95"/>
        <v>;;;</v>
      </c>
      <c r="D1404" s="119" t="str">
        <f t="shared" si="92"/>
        <v>;;;</v>
      </c>
      <c r="E1404" s="119" t="str">
        <f t="shared" si="93"/>
        <v>;;;;</v>
      </c>
      <c r="F1404" s="36" t="s">
        <v>590</v>
      </c>
      <c r="I1404" s="36"/>
      <c r="K1404" s="57" t="e">
        <f>VLOOKUP(N1404,stamgegevens!B$2:D$80,2,FALSE)</f>
        <v>#N/A</v>
      </c>
      <c r="L1404" s="114" t="e">
        <f>VLOOKUP(YEAR(O1404)-VLOOKUP(N1404,stamgegevens!$B$2:$D$297,2,FALSE),stamgegevens!$F$3:$G$297,2,FALSE)</f>
        <v>#N/A</v>
      </c>
      <c r="O1404" s="113"/>
    </row>
    <row r="1405" spans="1:15" hidden="1" x14ac:dyDescent="0.55000000000000004">
      <c r="A1405" s="117" t="e">
        <f>VLOOKUP(B1405,verwijzingen!$A$5:$B$152,2,FALSE)&amp;L1405</f>
        <v>#N/A</v>
      </c>
      <c r="B1405" s="119" t="str">
        <f t="shared" si="94"/>
        <v>;;;;</v>
      </c>
      <c r="C1405" s="119" t="str">
        <f t="shared" si="95"/>
        <v>;;;</v>
      </c>
      <c r="D1405" s="119" t="str">
        <f t="shared" si="92"/>
        <v>;;;</v>
      </c>
      <c r="E1405" s="119" t="str">
        <f t="shared" si="93"/>
        <v>;;;;</v>
      </c>
      <c r="F1405" s="36" t="s">
        <v>590</v>
      </c>
      <c r="I1405" s="36"/>
      <c r="K1405" s="57" t="e">
        <f>VLOOKUP(N1405,stamgegevens!B$2:D$80,2,FALSE)</f>
        <v>#N/A</v>
      </c>
      <c r="L1405" s="114" t="e">
        <f>VLOOKUP(YEAR(O1405)-VLOOKUP(N1405,stamgegevens!$B$2:$D$297,2,FALSE),stamgegevens!$F$3:$G$297,2,FALSE)</f>
        <v>#N/A</v>
      </c>
      <c r="O1405" s="113"/>
    </row>
    <row r="1406" spans="1:15" hidden="1" x14ac:dyDescent="0.55000000000000004">
      <c r="A1406" s="117" t="e">
        <f>VLOOKUP(B1406,verwijzingen!$A$5:$B$152,2,FALSE)&amp;L1406</f>
        <v>#N/A</v>
      </c>
      <c r="B1406" s="119" t="str">
        <f t="shared" si="94"/>
        <v>;;;;</v>
      </c>
      <c r="C1406" s="119" t="str">
        <f t="shared" si="95"/>
        <v>;;;</v>
      </c>
      <c r="D1406" s="119" t="str">
        <f t="shared" si="92"/>
        <v>;;;</v>
      </c>
      <c r="E1406" s="119" t="str">
        <f t="shared" si="93"/>
        <v>;;;;</v>
      </c>
      <c r="F1406" s="36" t="s">
        <v>590</v>
      </c>
      <c r="I1406" s="36"/>
      <c r="K1406" s="57" t="e">
        <f>VLOOKUP(N1406,stamgegevens!B$2:D$80,2,FALSE)</f>
        <v>#N/A</v>
      </c>
      <c r="L1406" s="114" t="e">
        <f>VLOOKUP(YEAR(O1406)-VLOOKUP(N1406,stamgegevens!$B$2:$D$297,2,FALSE),stamgegevens!$F$3:$G$297,2,FALSE)</f>
        <v>#N/A</v>
      </c>
      <c r="O1406" s="113"/>
    </row>
    <row r="1407" spans="1:15" hidden="1" x14ac:dyDescent="0.55000000000000004">
      <c r="A1407" s="117" t="e">
        <f>VLOOKUP(B1407,verwijzingen!$A$5:$B$152,2,FALSE)&amp;L1407</f>
        <v>#N/A</v>
      </c>
      <c r="B1407" s="119" t="str">
        <f t="shared" si="94"/>
        <v>;;;;</v>
      </c>
      <c r="C1407" s="119" t="str">
        <f t="shared" si="95"/>
        <v>;;;</v>
      </c>
      <c r="D1407" s="119" t="str">
        <f t="shared" si="92"/>
        <v>;;;</v>
      </c>
      <c r="E1407" s="119" t="str">
        <f t="shared" si="93"/>
        <v>;;;;</v>
      </c>
      <c r="F1407" s="36" t="s">
        <v>590</v>
      </c>
      <c r="I1407" s="36"/>
      <c r="K1407" s="57" t="e">
        <f>VLOOKUP(N1407,stamgegevens!B$2:D$80,2,FALSE)</f>
        <v>#N/A</v>
      </c>
      <c r="L1407" s="114" t="e">
        <f>VLOOKUP(YEAR(O1407)-VLOOKUP(N1407,stamgegevens!$B$2:$D$297,2,FALSE),stamgegevens!$F$3:$G$297,2,FALSE)</f>
        <v>#N/A</v>
      </c>
      <c r="O1407" s="113"/>
    </row>
    <row r="1408" spans="1:15" hidden="1" x14ac:dyDescent="0.55000000000000004">
      <c r="A1408" s="117" t="e">
        <f>VLOOKUP(B1408,verwijzingen!$A$5:$B$152,2,FALSE)&amp;L1408</f>
        <v>#N/A</v>
      </c>
      <c r="B1408" s="119" t="str">
        <f t="shared" si="94"/>
        <v>;;;;</v>
      </c>
      <c r="C1408" s="119" t="str">
        <f t="shared" si="95"/>
        <v>;;;</v>
      </c>
      <c r="D1408" s="119" t="str">
        <f t="shared" si="92"/>
        <v>;;;</v>
      </c>
      <c r="E1408" s="119" t="str">
        <f t="shared" si="93"/>
        <v>;;;;</v>
      </c>
      <c r="F1408" s="36" t="s">
        <v>590</v>
      </c>
      <c r="I1408" s="36"/>
      <c r="K1408" s="57" t="e">
        <f>VLOOKUP(N1408,stamgegevens!B$2:D$80,2,FALSE)</f>
        <v>#N/A</v>
      </c>
      <c r="L1408" s="114" t="e">
        <f>VLOOKUP(YEAR(O1408)-VLOOKUP(N1408,stamgegevens!$B$2:$D$297,2,FALSE),stamgegevens!$F$3:$G$297,2,FALSE)</f>
        <v>#N/A</v>
      </c>
      <c r="O1408" s="113"/>
    </row>
    <row r="1409" spans="1:15" hidden="1" x14ac:dyDescent="0.55000000000000004">
      <c r="A1409" s="117" t="e">
        <f>VLOOKUP(B1409,verwijzingen!$A$5:$B$152,2,FALSE)&amp;L1409</f>
        <v>#N/A</v>
      </c>
      <c r="B1409" s="119" t="str">
        <f t="shared" si="94"/>
        <v>;;;;</v>
      </c>
      <c r="C1409" s="119" t="str">
        <f t="shared" si="95"/>
        <v>;;;</v>
      </c>
      <c r="D1409" s="119" t="str">
        <f t="shared" si="92"/>
        <v>;;;</v>
      </c>
      <c r="E1409" s="119" t="str">
        <f t="shared" si="93"/>
        <v>;;;;</v>
      </c>
      <c r="F1409" s="36" t="s">
        <v>590</v>
      </c>
      <c r="I1409" s="36"/>
      <c r="K1409" s="57" t="e">
        <f>VLOOKUP(N1409,stamgegevens!B$2:D$80,2,FALSE)</f>
        <v>#N/A</v>
      </c>
      <c r="L1409" s="114" t="e">
        <f>VLOOKUP(YEAR(O1409)-VLOOKUP(N1409,stamgegevens!$B$2:$D$297,2,FALSE),stamgegevens!$F$3:$G$297,2,FALSE)</f>
        <v>#N/A</v>
      </c>
      <c r="O1409" s="113"/>
    </row>
    <row r="1410" spans="1:15" hidden="1" x14ac:dyDescent="0.55000000000000004">
      <c r="A1410" s="117" t="e">
        <f>VLOOKUP(B1410,verwijzingen!$A$5:$B$152,2,FALSE)&amp;L1410</f>
        <v>#N/A</v>
      </c>
      <c r="B1410" s="119" t="str">
        <f t="shared" si="94"/>
        <v>;;;;</v>
      </c>
      <c r="C1410" s="119" t="str">
        <f t="shared" si="95"/>
        <v>;;;</v>
      </c>
      <c r="D1410" s="119" t="str">
        <f t="shared" si="92"/>
        <v>;;;</v>
      </c>
      <c r="E1410" s="119" t="str">
        <f t="shared" si="93"/>
        <v>;;;;</v>
      </c>
      <c r="F1410" s="36" t="s">
        <v>590</v>
      </c>
      <c r="I1410" s="36"/>
      <c r="K1410" s="57" t="e">
        <f>VLOOKUP(N1410,stamgegevens!B$2:D$80,2,FALSE)</f>
        <v>#N/A</v>
      </c>
      <c r="L1410" s="114" t="e">
        <f>VLOOKUP(YEAR(O1410)-VLOOKUP(N1410,stamgegevens!$B$2:$D$297,2,FALSE),stamgegevens!$F$3:$G$297,2,FALSE)</f>
        <v>#N/A</v>
      </c>
      <c r="O1410" s="113"/>
    </row>
    <row r="1411" spans="1:15" hidden="1" x14ac:dyDescent="0.55000000000000004">
      <c r="A1411" s="117" t="e">
        <f>VLOOKUP(B1411,verwijzingen!$A$5:$B$152,2,FALSE)&amp;L1411</f>
        <v>#N/A</v>
      </c>
      <c r="B1411" s="119" t="str">
        <f t="shared" si="94"/>
        <v>;;;;</v>
      </c>
      <c r="C1411" s="119" t="str">
        <f t="shared" si="95"/>
        <v>;;;</v>
      </c>
      <c r="D1411" s="119" t="str">
        <f t="shared" si="92"/>
        <v>;;;</v>
      </c>
      <c r="E1411" s="119" t="str">
        <f t="shared" si="93"/>
        <v>;;;;</v>
      </c>
      <c r="F1411" s="36" t="s">
        <v>590</v>
      </c>
      <c r="I1411" s="36"/>
      <c r="K1411" s="57" t="e">
        <f>VLOOKUP(N1411,stamgegevens!B$2:D$80,2,FALSE)</f>
        <v>#N/A</v>
      </c>
      <c r="L1411" s="114" t="e">
        <f>VLOOKUP(YEAR(O1411)-VLOOKUP(N1411,stamgegevens!$B$2:$D$297,2,FALSE),stamgegevens!$F$3:$G$297,2,FALSE)</f>
        <v>#N/A</v>
      </c>
      <c r="O1411" s="113"/>
    </row>
    <row r="1412" spans="1:15" hidden="1" x14ac:dyDescent="0.55000000000000004">
      <c r="A1412" s="117" t="e">
        <f>VLOOKUP(B1412,verwijzingen!$A$5:$B$152,2,FALSE)&amp;L1412</f>
        <v>#N/A</v>
      </c>
      <c r="B1412" s="119" t="str">
        <f t="shared" si="94"/>
        <v>;;;;</v>
      </c>
      <c r="C1412" s="119" t="str">
        <f t="shared" si="95"/>
        <v>;;;</v>
      </c>
      <c r="D1412" s="119" t="str">
        <f t="shared" si="92"/>
        <v>;;;</v>
      </c>
      <c r="E1412" s="119" t="str">
        <f t="shared" si="93"/>
        <v>;;;;</v>
      </c>
      <c r="F1412" s="36" t="s">
        <v>590</v>
      </c>
      <c r="I1412" s="36"/>
      <c r="K1412" s="57" t="e">
        <f>VLOOKUP(N1412,stamgegevens!B$2:D$80,2,FALSE)</f>
        <v>#N/A</v>
      </c>
      <c r="L1412" s="114" t="e">
        <f>VLOOKUP(YEAR(O1412)-VLOOKUP(N1412,stamgegevens!$B$2:$D$297,2,FALSE),stamgegevens!$F$3:$G$297,2,FALSE)</f>
        <v>#N/A</v>
      </c>
      <c r="O1412" s="113"/>
    </row>
    <row r="1413" spans="1:15" hidden="1" x14ac:dyDescent="0.55000000000000004">
      <c r="A1413" s="117" t="e">
        <f>VLOOKUP(B1413,verwijzingen!$A$5:$B$152,2,FALSE)&amp;L1413</f>
        <v>#N/A</v>
      </c>
      <c r="B1413" s="119" t="str">
        <f t="shared" si="94"/>
        <v>;;;;</v>
      </c>
      <c r="C1413" s="119" t="str">
        <f t="shared" si="95"/>
        <v>;;;</v>
      </c>
      <c r="D1413" s="119" t="str">
        <f t="shared" si="92"/>
        <v>;;;</v>
      </c>
      <c r="E1413" s="119" t="str">
        <f t="shared" si="93"/>
        <v>;;;;</v>
      </c>
      <c r="F1413" s="36" t="s">
        <v>590</v>
      </c>
      <c r="I1413" s="36"/>
      <c r="K1413" s="57" t="e">
        <f>VLOOKUP(N1413,stamgegevens!B$2:D$80,2,FALSE)</f>
        <v>#N/A</v>
      </c>
      <c r="L1413" s="114" t="e">
        <f>VLOOKUP(YEAR(O1413)-VLOOKUP(N1413,stamgegevens!$B$2:$D$297,2,FALSE),stamgegevens!$F$3:$G$297,2,FALSE)</f>
        <v>#N/A</v>
      </c>
      <c r="O1413" s="113"/>
    </row>
    <row r="1414" spans="1:15" hidden="1" x14ac:dyDescent="0.55000000000000004">
      <c r="A1414" s="117" t="e">
        <f>VLOOKUP(B1414,verwijzingen!$A$5:$B$152,2,FALSE)&amp;L1414</f>
        <v>#N/A</v>
      </c>
      <c r="B1414" s="119" t="str">
        <f t="shared" si="94"/>
        <v>;;;;</v>
      </c>
      <c r="C1414" s="119" t="str">
        <f t="shared" si="95"/>
        <v>;;;</v>
      </c>
      <c r="D1414" s="119" t="str">
        <f t="shared" si="92"/>
        <v>;;;</v>
      </c>
      <c r="E1414" s="119" t="str">
        <f t="shared" si="93"/>
        <v>;;;;</v>
      </c>
      <c r="F1414" s="36" t="s">
        <v>590</v>
      </c>
      <c r="I1414" s="36"/>
      <c r="K1414" s="57" t="e">
        <f>VLOOKUP(N1414,stamgegevens!B$2:D$80,2,FALSE)</f>
        <v>#N/A</v>
      </c>
      <c r="L1414" s="114" t="e">
        <f>VLOOKUP(YEAR(O1414)-VLOOKUP(N1414,stamgegevens!$B$2:$D$297,2,FALSE),stamgegevens!$F$3:$G$297,2,FALSE)</f>
        <v>#N/A</v>
      </c>
      <c r="O1414" s="113"/>
    </row>
    <row r="1415" spans="1:15" hidden="1" x14ac:dyDescent="0.55000000000000004">
      <c r="A1415" s="117" t="e">
        <f>VLOOKUP(B1415,verwijzingen!$A$5:$B$152,2,FALSE)&amp;L1415</f>
        <v>#N/A</v>
      </c>
      <c r="B1415" s="119" t="str">
        <f t="shared" si="94"/>
        <v>;;;;</v>
      </c>
      <c r="C1415" s="119" t="str">
        <f t="shared" si="95"/>
        <v>;;;</v>
      </c>
      <c r="D1415" s="119" t="str">
        <f t="shared" si="92"/>
        <v>;;;</v>
      </c>
      <c r="E1415" s="119" t="str">
        <f t="shared" si="93"/>
        <v>;;;;</v>
      </c>
      <c r="F1415" s="36" t="s">
        <v>590</v>
      </c>
      <c r="I1415" s="36"/>
      <c r="K1415" s="57" t="e">
        <f>VLOOKUP(N1415,stamgegevens!B$2:D$80,2,FALSE)</f>
        <v>#N/A</v>
      </c>
      <c r="L1415" s="114" t="e">
        <f>VLOOKUP(YEAR(O1415)-VLOOKUP(N1415,stamgegevens!$B$2:$D$297,2,FALSE),stamgegevens!$F$3:$G$297,2,FALSE)</f>
        <v>#N/A</v>
      </c>
      <c r="O1415" s="113"/>
    </row>
    <row r="1416" spans="1:15" hidden="1" x14ac:dyDescent="0.55000000000000004">
      <c r="A1416" s="117" t="e">
        <f>VLOOKUP(B1416,verwijzingen!$A$5:$B$152,2,FALSE)&amp;L1416</f>
        <v>#N/A</v>
      </c>
      <c r="B1416" s="119" t="str">
        <f t="shared" si="94"/>
        <v>;;;;</v>
      </c>
      <c r="C1416" s="119" t="str">
        <f t="shared" si="95"/>
        <v>;;;</v>
      </c>
      <c r="D1416" s="119" t="str">
        <f t="shared" si="92"/>
        <v>;;;</v>
      </c>
      <c r="E1416" s="119" t="str">
        <f t="shared" si="93"/>
        <v>;;;;</v>
      </c>
      <c r="F1416" s="36" t="s">
        <v>590</v>
      </c>
      <c r="I1416" s="36"/>
      <c r="K1416" s="57" t="e">
        <f>VLOOKUP(N1416,stamgegevens!B$2:D$80,2,FALSE)</f>
        <v>#N/A</v>
      </c>
      <c r="L1416" s="114" t="e">
        <f>VLOOKUP(YEAR(O1416)-VLOOKUP(N1416,stamgegevens!$B$2:$D$297,2,FALSE),stamgegevens!$F$3:$G$297,2,FALSE)</f>
        <v>#N/A</v>
      </c>
      <c r="O1416" s="113"/>
    </row>
    <row r="1417" spans="1:15" hidden="1" x14ac:dyDescent="0.55000000000000004">
      <c r="A1417" s="117" t="e">
        <f>VLOOKUP(B1417,verwijzingen!$A$5:$B$152,2,FALSE)&amp;L1417</f>
        <v>#N/A</v>
      </c>
      <c r="B1417" s="119" t="str">
        <f t="shared" si="94"/>
        <v>;;;;</v>
      </c>
      <c r="C1417" s="119" t="str">
        <f t="shared" si="95"/>
        <v>;;;</v>
      </c>
      <c r="D1417" s="119" t="str">
        <f t="shared" si="92"/>
        <v>;;;</v>
      </c>
      <c r="E1417" s="119" t="str">
        <f t="shared" si="93"/>
        <v>;;;;</v>
      </c>
      <c r="F1417" s="36" t="s">
        <v>590</v>
      </c>
      <c r="I1417" s="36"/>
      <c r="K1417" s="57" t="e">
        <f>VLOOKUP(N1417,stamgegevens!B$2:D$80,2,FALSE)</f>
        <v>#N/A</v>
      </c>
      <c r="L1417" s="114" t="e">
        <f>VLOOKUP(YEAR(O1417)-VLOOKUP(N1417,stamgegevens!$B$2:$D$297,2,FALSE),stamgegevens!$F$3:$G$297,2,FALSE)</f>
        <v>#N/A</v>
      </c>
      <c r="O1417" s="113"/>
    </row>
    <row r="1418" spans="1:15" hidden="1" x14ac:dyDescent="0.55000000000000004">
      <c r="A1418" s="117" t="e">
        <f>VLOOKUP(B1418,verwijzingen!$A$5:$B$152,2,FALSE)&amp;L1418</f>
        <v>#N/A</v>
      </c>
      <c r="B1418" s="119" t="str">
        <f t="shared" si="94"/>
        <v>;;;;</v>
      </c>
      <c r="C1418" s="119" t="str">
        <f t="shared" si="95"/>
        <v>;;;</v>
      </c>
      <c r="D1418" s="119" t="str">
        <f t="shared" si="92"/>
        <v>;;;</v>
      </c>
      <c r="E1418" s="119" t="str">
        <f t="shared" si="93"/>
        <v>;;;;</v>
      </c>
      <c r="F1418" s="36" t="s">
        <v>590</v>
      </c>
      <c r="I1418" s="36"/>
      <c r="K1418" s="57" t="e">
        <f>VLOOKUP(N1418,stamgegevens!B$2:D$80,2,FALSE)</f>
        <v>#N/A</v>
      </c>
      <c r="L1418" s="114" t="e">
        <f>VLOOKUP(YEAR(O1418)-VLOOKUP(N1418,stamgegevens!$B$2:$D$297,2,FALSE),stamgegevens!$F$3:$G$297,2,FALSE)</f>
        <v>#N/A</v>
      </c>
      <c r="O1418" s="113"/>
    </row>
    <row r="1419" spans="1:15" hidden="1" x14ac:dyDescent="0.55000000000000004">
      <c r="A1419" s="117" t="e">
        <f>VLOOKUP(B1419,verwijzingen!$A$5:$B$152,2,FALSE)&amp;L1419</f>
        <v>#N/A</v>
      </c>
      <c r="B1419" s="119" t="str">
        <f t="shared" si="94"/>
        <v>;;;;</v>
      </c>
      <c r="C1419" s="119" t="str">
        <f t="shared" si="95"/>
        <v>;;;</v>
      </c>
      <c r="D1419" s="119" t="str">
        <f t="shared" si="92"/>
        <v>;;;</v>
      </c>
      <c r="E1419" s="119" t="str">
        <f t="shared" si="93"/>
        <v>;;;;</v>
      </c>
      <c r="F1419" s="36" t="s">
        <v>590</v>
      </c>
      <c r="I1419" s="36"/>
      <c r="K1419" s="57" t="e">
        <f>VLOOKUP(N1419,stamgegevens!B$2:D$80,2,FALSE)</f>
        <v>#N/A</v>
      </c>
      <c r="L1419" s="114" t="e">
        <f>VLOOKUP(YEAR(O1419)-VLOOKUP(N1419,stamgegevens!$B$2:$D$297,2,FALSE),stamgegevens!$F$3:$G$297,2,FALSE)</f>
        <v>#N/A</v>
      </c>
      <c r="O1419" s="113"/>
    </row>
    <row r="1420" spans="1:15" hidden="1" x14ac:dyDescent="0.55000000000000004">
      <c r="A1420" s="117" t="e">
        <f>VLOOKUP(B1420,verwijzingen!$A$5:$B$152,2,FALSE)&amp;L1420</f>
        <v>#N/A</v>
      </c>
      <c r="B1420" s="119" t="str">
        <f t="shared" si="94"/>
        <v>;;;;</v>
      </c>
      <c r="C1420" s="119" t="str">
        <f t="shared" si="95"/>
        <v>;;;</v>
      </c>
      <c r="D1420" s="119" t="str">
        <f t="shared" si="92"/>
        <v>;;;</v>
      </c>
      <c r="E1420" s="119" t="str">
        <f t="shared" si="93"/>
        <v>;;;;</v>
      </c>
      <c r="F1420" s="36" t="s">
        <v>590</v>
      </c>
      <c r="I1420" s="36"/>
      <c r="K1420" s="57" t="e">
        <f>VLOOKUP(N1420,stamgegevens!B$2:D$80,2,FALSE)</f>
        <v>#N/A</v>
      </c>
      <c r="L1420" s="114" t="e">
        <f>VLOOKUP(YEAR(O1420)-VLOOKUP(N1420,stamgegevens!$B$2:$D$297,2,FALSE),stamgegevens!$F$3:$G$297,2,FALSE)</f>
        <v>#N/A</v>
      </c>
      <c r="O1420" s="113"/>
    </row>
    <row r="1421" spans="1:15" hidden="1" x14ac:dyDescent="0.55000000000000004">
      <c r="A1421" s="117" t="e">
        <f>VLOOKUP(B1421,verwijzingen!$A$5:$B$152,2,FALSE)&amp;L1421</f>
        <v>#N/A</v>
      </c>
      <c r="B1421" s="119" t="str">
        <f t="shared" si="94"/>
        <v>;;;;</v>
      </c>
      <c r="C1421" s="119" t="str">
        <f t="shared" si="95"/>
        <v>;;;</v>
      </c>
      <c r="D1421" s="119" t="str">
        <f t="shared" si="92"/>
        <v>;;;</v>
      </c>
      <c r="E1421" s="119" t="str">
        <f t="shared" si="93"/>
        <v>;;;;</v>
      </c>
      <c r="F1421" s="36" t="s">
        <v>590</v>
      </c>
      <c r="I1421" s="36"/>
      <c r="K1421" s="57" t="e">
        <f>VLOOKUP(N1421,stamgegevens!B$2:D$80,2,FALSE)</f>
        <v>#N/A</v>
      </c>
      <c r="L1421" s="114" t="e">
        <f>VLOOKUP(YEAR(O1421)-VLOOKUP(N1421,stamgegevens!$B$2:$D$297,2,FALSE),stamgegevens!$F$3:$G$297,2,FALSE)</f>
        <v>#N/A</v>
      </c>
      <c r="O1421" s="113"/>
    </row>
    <row r="1422" spans="1:15" hidden="1" x14ac:dyDescent="0.55000000000000004">
      <c r="A1422" s="117" t="e">
        <f>VLOOKUP(B1422,verwijzingen!$A$5:$B$152,2,FALSE)&amp;L1422</f>
        <v>#N/A</v>
      </c>
      <c r="B1422" s="119" t="str">
        <f t="shared" si="94"/>
        <v>;;;;</v>
      </c>
      <c r="C1422" s="119" t="str">
        <f t="shared" si="95"/>
        <v>;;;</v>
      </c>
      <c r="D1422" s="119" t="str">
        <f t="shared" si="92"/>
        <v>;;;</v>
      </c>
      <c r="E1422" s="119" t="str">
        <f t="shared" si="93"/>
        <v>;;;;</v>
      </c>
      <c r="F1422" s="36" t="s">
        <v>590</v>
      </c>
      <c r="I1422" s="36"/>
      <c r="K1422" s="57" t="e">
        <f>VLOOKUP(N1422,stamgegevens!B$2:D$80,2,FALSE)</f>
        <v>#N/A</v>
      </c>
      <c r="L1422" s="114" t="e">
        <f>VLOOKUP(YEAR(O1422)-VLOOKUP(N1422,stamgegevens!$B$2:$D$297,2,FALSE),stamgegevens!$F$3:$G$297,2,FALSE)</f>
        <v>#N/A</v>
      </c>
      <c r="O1422" s="113"/>
    </row>
    <row r="1423" spans="1:15" hidden="1" x14ac:dyDescent="0.55000000000000004">
      <c r="A1423" s="117" t="e">
        <f>VLOOKUP(B1423,verwijzingen!$A$5:$B$152,2,FALSE)&amp;L1423</f>
        <v>#N/A</v>
      </c>
      <c r="B1423" s="119" t="str">
        <f t="shared" si="94"/>
        <v>;;;;</v>
      </c>
      <c r="C1423" s="119" t="str">
        <f t="shared" si="95"/>
        <v>;;;</v>
      </c>
      <c r="D1423" s="119" t="str">
        <f t="shared" si="92"/>
        <v>;;;</v>
      </c>
      <c r="E1423" s="119" t="str">
        <f t="shared" si="93"/>
        <v>;;;;</v>
      </c>
      <c r="F1423" s="36" t="s">
        <v>590</v>
      </c>
      <c r="I1423" s="36"/>
      <c r="K1423" s="57" t="e">
        <f>VLOOKUP(N1423,stamgegevens!B$2:D$80,2,FALSE)</f>
        <v>#N/A</v>
      </c>
      <c r="L1423" s="114" t="e">
        <f>VLOOKUP(YEAR(O1423)-VLOOKUP(N1423,stamgegevens!$B$2:$D$297,2,FALSE),stamgegevens!$F$3:$G$297,2,FALSE)</f>
        <v>#N/A</v>
      </c>
      <c r="O1423" s="113"/>
    </row>
    <row r="1424" spans="1:15" hidden="1" x14ac:dyDescent="0.55000000000000004">
      <c r="A1424" s="117" t="e">
        <f>VLOOKUP(B1424,verwijzingen!$A$5:$B$152,2,FALSE)&amp;L1424</f>
        <v>#N/A</v>
      </c>
      <c r="B1424" s="119" t="str">
        <f t="shared" si="94"/>
        <v>;;;;</v>
      </c>
      <c r="C1424" s="119" t="str">
        <f t="shared" si="95"/>
        <v>;;;</v>
      </c>
      <c r="D1424" s="119" t="str">
        <f t="shared" si="92"/>
        <v>;;;</v>
      </c>
      <c r="E1424" s="119" t="str">
        <f t="shared" si="93"/>
        <v>;;;;</v>
      </c>
      <c r="F1424" s="36" t="s">
        <v>590</v>
      </c>
      <c r="I1424" s="36"/>
      <c r="K1424" s="57" t="e">
        <f>VLOOKUP(N1424,stamgegevens!B$2:D$80,2,FALSE)</f>
        <v>#N/A</v>
      </c>
      <c r="L1424" s="114" t="e">
        <f>VLOOKUP(YEAR(O1424)-VLOOKUP(N1424,stamgegevens!$B$2:$D$297,2,FALSE),stamgegevens!$F$3:$G$297,2,FALSE)</f>
        <v>#N/A</v>
      </c>
      <c r="O1424" s="113"/>
    </row>
    <row r="1425" spans="1:15" hidden="1" x14ac:dyDescent="0.55000000000000004">
      <c r="A1425" s="117" t="e">
        <f>VLOOKUP(B1425,verwijzingen!$A$5:$B$152,2,FALSE)&amp;L1425</f>
        <v>#N/A</v>
      </c>
      <c r="B1425" s="119" t="str">
        <f t="shared" si="94"/>
        <v>;;;;</v>
      </c>
      <c r="C1425" s="119" t="str">
        <f t="shared" si="95"/>
        <v>;;;</v>
      </c>
      <c r="D1425" s="119" t="str">
        <f t="shared" si="92"/>
        <v>;;;</v>
      </c>
      <c r="E1425" s="119" t="str">
        <f t="shared" si="93"/>
        <v>;;;;</v>
      </c>
      <c r="F1425" s="36" t="s">
        <v>590</v>
      </c>
      <c r="I1425" s="36"/>
      <c r="K1425" s="57" t="e">
        <f>VLOOKUP(N1425,stamgegevens!B$2:D$80,2,FALSE)</f>
        <v>#N/A</v>
      </c>
      <c r="L1425" s="114" t="e">
        <f>VLOOKUP(YEAR(O1425)-VLOOKUP(N1425,stamgegevens!$B$2:$D$297,2,FALSE),stamgegevens!$F$3:$G$297,2,FALSE)</f>
        <v>#N/A</v>
      </c>
      <c r="O1425" s="113"/>
    </row>
    <row r="1426" spans="1:15" hidden="1" x14ac:dyDescent="0.55000000000000004">
      <c r="A1426" s="117" t="e">
        <f>VLOOKUP(B1426,verwijzingen!$A$5:$B$152,2,FALSE)&amp;L1426</f>
        <v>#N/A</v>
      </c>
      <c r="B1426" s="119" t="str">
        <f t="shared" si="94"/>
        <v>;;;;</v>
      </c>
      <c r="C1426" s="119" t="str">
        <f t="shared" si="95"/>
        <v>;;;</v>
      </c>
      <c r="D1426" s="119" t="str">
        <f t="shared" si="92"/>
        <v>;;;</v>
      </c>
      <c r="E1426" s="119" t="str">
        <f t="shared" si="93"/>
        <v>;;;;</v>
      </c>
      <c r="F1426" s="36" t="s">
        <v>590</v>
      </c>
      <c r="I1426" s="36"/>
      <c r="K1426" s="57" t="e">
        <f>VLOOKUP(N1426,stamgegevens!B$2:D$80,2,FALSE)</f>
        <v>#N/A</v>
      </c>
      <c r="L1426" s="114" t="e">
        <f>VLOOKUP(YEAR(O1426)-VLOOKUP(N1426,stamgegevens!$B$2:$D$297,2,FALSE),stamgegevens!$F$3:$G$297,2,FALSE)</f>
        <v>#N/A</v>
      </c>
      <c r="O1426" s="113"/>
    </row>
    <row r="1427" spans="1:15" hidden="1" x14ac:dyDescent="0.55000000000000004">
      <c r="A1427" s="117" t="e">
        <f>VLOOKUP(B1427,verwijzingen!$A$5:$B$152,2,FALSE)&amp;L1427</f>
        <v>#N/A</v>
      </c>
      <c r="B1427" s="119" t="str">
        <f t="shared" si="94"/>
        <v>;;;;</v>
      </c>
      <c r="C1427" s="119" t="str">
        <f t="shared" si="95"/>
        <v>;;;</v>
      </c>
      <c r="D1427" s="119" t="str">
        <f t="shared" si="92"/>
        <v>;;;</v>
      </c>
      <c r="E1427" s="119" t="str">
        <f t="shared" si="93"/>
        <v>;;;;</v>
      </c>
      <c r="F1427" s="36" t="s">
        <v>590</v>
      </c>
      <c r="I1427" s="36"/>
      <c r="K1427" s="57" t="e">
        <f>VLOOKUP(N1427,stamgegevens!B$2:D$80,2,FALSE)</f>
        <v>#N/A</v>
      </c>
      <c r="L1427" s="114" t="e">
        <f>VLOOKUP(YEAR(O1427)-VLOOKUP(N1427,stamgegevens!$B$2:$D$297,2,FALSE),stamgegevens!$F$3:$G$297,2,FALSE)</f>
        <v>#N/A</v>
      </c>
      <c r="O1427" s="113"/>
    </row>
    <row r="1428" spans="1:15" hidden="1" x14ac:dyDescent="0.55000000000000004">
      <c r="A1428" s="117" t="e">
        <f>VLOOKUP(B1428,verwijzingen!$A$5:$B$152,2,FALSE)&amp;L1428</f>
        <v>#N/A</v>
      </c>
      <c r="B1428" s="119" t="str">
        <f t="shared" si="94"/>
        <v>;;;;</v>
      </c>
      <c r="C1428" s="119" t="str">
        <f t="shared" si="95"/>
        <v>;;;</v>
      </c>
      <c r="D1428" s="119" t="str">
        <f t="shared" si="92"/>
        <v>;;;</v>
      </c>
      <c r="E1428" s="119" t="str">
        <f t="shared" si="93"/>
        <v>;;;;</v>
      </c>
      <c r="F1428" s="36" t="s">
        <v>590</v>
      </c>
      <c r="I1428" s="36"/>
      <c r="K1428" s="57" t="e">
        <f>VLOOKUP(N1428,stamgegevens!B$2:D$80,2,FALSE)</f>
        <v>#N/A</v>
      </c>
      <c r="L1428" s="114" t="e">
        <f>VLOOKUP(YEAR(O1428)-VLOOKUP(N1428,stamgegevens!$B$2:$D$297,2,FALSE),stamgegevens!$F$3:$G$297,2,FALSE)</f>
        <v>#N/A</v>
      </c>
      <c r="O1428" s="113"/>
    </row>
    <row r="1429" spans="1:15" hidden="1" x14ac:dyDescent="0.55000000000000004">
      <c r="A1429" s="117" t="e">
        <f>VLOOKUP(B1429,verwijzingen!$A$5:$B$152,2,FALSE)&amp;L1429</f>
        <v>#N/A</v>
      </c>
      <c r="B1429" s="119" t="str">
        <f t="shared" si="94"/>
        <v>;;;;</v>
      </c>
      <c r="C1429" s="119" t="str">
        <f t="shared" si="95"/>
        <v>;;;</v>
      </c>
      <c r="D1429" s="119" t="str">
        <f t="shared" ref="D1429:D1492" si="96">CONCATENATE(C1429,M1429)</f>
        <v>;;;</v>
      </c>
      <c r="E1429" s="119" t="str">
        <f t="shared" ref="E1429:E1492" si="97">+B1429&amp;M1429</f>
        <v>;;;;</v>
      </c>
      <c r="F1429" s="36" t="s">
        <v>590</v>
      </c>
      <c r="I1429" s="36"/>
      <c r="K1429" s="57" t="e">
        <f>VLOOKUP(N1429,stamgegevens!B$2:D$80,2,FALSE)</f>
        <v>#N/A</v>
      </c>
      <c r="L1429" s="114" t="e">
        <f>VLOOKUP(YEAR(O1429)-VLOOKUP(N1429,stamgegevens!$B$2:$D$297,2,FALSE),stamgegevens!$F$3:$G$297,2,FALSE)</f>
        <v>#N/A</v>
      </c>
      <c r="O1429" s="113"/>
    </row>
    <row r="1430" spans="1:15" hidden="1" x14ac:dyDescent="0.55000000000000004">
      <c r="A1430" s="117" t="e">
        <f>VLOOKUP(B1430,verwijzingen!$A$5:$B$152,2,FALSE)&amp;L1430</f>
        <v>#N/A</v>
      </c>
      <c r="B1430" s="119" t="str">
        <f t="shared" si="94"/>
        <v>;;;;</v>
      </c>
      <c r="C1430" s="119" t="str">
        <f t="shared" si="95"/>
        <v>;;;</v>
      </c>
      <c r="D1430" s="119" t="str">
        <f t="shared" si="96"/>
        <v>;;;</v>
      </c>
      <c r="E1430" s="119" t="str">
        <f t="shared" si="97"/>
        <v>;;;;</v>
      </c>
      <c r="F1430" s="36" t="s">
        <v>590</v>
      </c>
      <c r="I1430" s="36"/>
      <c r="K1430" s="57" t="e">
        <f>VLOOKUP(N1430,stamgegevens!B$2:D$80,2,FALSE)</f>
        <v>#N/A</v>
      </c>
      <c r="L1430" s="114" t="e">
        <f>VLOOKUP(YEAR(O1430)-VLOOKUP(N1430,stamgegevens!$B$2:$D$297,2,FALSE),stamgegevens!$F$3:$G$297,2,FALSE)</f>
        <v>#N/A</v>
      </c>
      <c r="O1430" s="113"/>
    </row>
    <row r="1431" spans="1:15" hidden="1" x14ac:dyDescent="0.55000000000000004">
      <c r="A1431" s="117" t="e">
        <f>VLOOKUP(B1431,verwijzingen!$A$5:$B$152,2,FALSE)&amp;L1431</f>
        <v>#N/A</v>
      </c>
      <c r="B1431" s="119" t="str">
        <f t="shared" si="94"/>
        <v>;;;;</v>
      </c>
      <c r="C1431" s="119" t="str">
        <f t="shared" si="95"/>
        <v>;;;</v>
      </c>
      <c r="D1431" s="119" t="str">
        <f t="shared" si="96"/>
        <v>;;;</v>
      </c>
      <c r="E1431" s="119" t="str">
        <f t="shared" si="97"/>
        <v>;;;;</v>
      </c>
      <c r="F1431" s="36" t="s">
        <v>590</v>
      </c>
      <c r="I1431" s="36"/>
      <c r="K1431" s="57" t="e">
        <f>VLOOKUP(N1431,stamgegevens!B$2:D$80,2,FALSE)</f>
        <v>#N/A</v>
      </c>
      <c r="L1431" s="114" t="e">
        <f>VLOOKUP(YEAR(O1431)-VLOOKUP(N1431,stamgegevens!$B$2:$D$297,2,FALSE),stamgegevens!$F$3:$G$297,2,FALSE)</f>
        <v>#N/A</v>
      </c>
      <c r="O1431" s="113"/>
    </row>
    <row r="1432" spans="1:15" hidden="1" x14ac:dyDescent="0.55000000000000004">
      <c r="A1432" s="117" t="e">
        <f>VLOOKUP(B1432,verwijzingen!$A$5:$B$152,2,FALSE)&amp;L1432</f>
        <v>#N/A</v>
      </c>
      <c r="B1432" s="119" t="str">
        <f t="shared" si="94"/>
        <v>;;;;</v>
      </c>
      <c r="C1432" s="119" t="str">
        <f t="shared" si="95"/>
        <v>;;;</v>
      </c>
      <c r="D1432" s="119" t="str">
        <f t="shared" si="96"/>
        <v>;;;</v>
      </c>
      <c r="E1432" s="119" t="str">
        <f t="shared" si="97"/>
        <v>;;;;</v>
      </c>
      <c r="F1432" s="36" t="s">
        <v>590</v>
      </c>
      <c r="I1432" s="36"/>
      <c r="K1432" s="57" t="e">
        <f>VLOOKUP(N1432,stamgegevens!B$2:D$80,2,FALSE)</f>
        <v>#N/A</v>
      </c>
      <c r="L1432" s="114" t="e">
        <f>VLOOKUP(YEAR(O1432)-VLOOKUP(N1432,stamgegevens!$B$2:$D$297,2,FALSE),stamgegevens!$F$3:$G$297,2,FALSE)</f>
        <v>#N/A</v>
      </c>
      <c r="O1432" s="113"/>
    </row>
    <row r="1433" spans="1:15" hidden="1" x14ac:dyDescent="0.55000000000000004">
      <c r="A1433" s="117" t="e">
        <f>VLOOKUP(B1433,verwijzingen!$A$5:$B$152,2,FALSE)&amp;L1433</f>
        <v>#N/A</v>
      </c>
      <c r="B1433" s="119" t="str">
        <f t="shared" si="94"/>
        <v>;;;;</v>
      </c>
      <c r="C1433" s="119" t="str">
        <f t="shared" si="95"/>
        <v>;;;</v>
      </c>
      <c r="D1433" s="119" t="str">
        <f t="shared" si="96"/>
        <v>;;;</v>
      </c>
      <c r="E1433" s="119" t="str">
        <f t="shared" si="97"/>
        <v>;;;;</v>
      </c>
      <c r="F1433" s="36" t="s">
        <v>590</v>
      </c>
      <c r="I1433" s="36"/>
      <c r="K1433" s="57" t="e">
        <f>VLOOKUP(N1433,stamgegevens!B$2:D$80,2,FALSE)</f>
        <v>#N/A</v>
      </c>
      <c r="L1433" s="114" t="e">
        <f>VLOOKUP(YEAR(O1433)-VLOOKUP(N1433,stamgegevens!$B$2:$D$297,2,FALSE),stamgegevens!$F$3:$G$297,2,FALSE)</f>
        <v>#N/A</v>
      </c>
      <c r="O1433" s="113"/>
    </row>
    <row r="1434" spans="1:15" hidden="1" x14ac:dyDescent="0.55000000000000004">
      <c r="A1434" s="117" t="e">
        <f>VLOOKUP(B1434,verwijzingen!$A$5:$B$152,2,FALSE)&amp;L1434</f>
        <v>#N/A</v>
      </c>
      <c r="B1434" s="119" t="str">
        <f t="shared" si="94"/>
        <v>;;;;</v>
      </c>
      <c r="C1434" s="119" t="str">
        <f t="shared" si="95"/>
        <v>;;;</v>
      </c>
      <c r="D1434" s="119" t="str">
        <f t="shared" si="96"/>
        <v>;;;</v>
      </c>
      <c r="E1434" s="119" t="str">
        <f t="shared" si="97"/>
        <v>;;;;</v>
      </c>
      <c r="F1434" s="36" t="s">
        <v>590</v>
      </c>
      <c r="I1434" s="36"/>
      <c r="K1434" s="57" t="e">
        <f>VLOOKUP(N1434,stamgegevens!B$2:D$80,2,FALSE)</f>
        <v>#N/A</v>
      </c>
      <c r="L1434" s="114" t="e">
        <f>VLOOKUP(YEAR(O1434)-VLOOKUP(N1434,stamgegevens!$B$2:$D$297,2,FALSE),stamgegevens!$F$3:$G$297,2,FALSE)</f>
        <v>#N/A</v>
      </c>
      <c r="O1434" s="113"/>
    </row>
    <row r="1435" spans="1:15" hidden="1" x14ac:dyDescent="0.55000000000000004">
      <c r="A1435" s="117" t="e">
        <f>VLOOKUP(B1435,verwijzingen!$A$5:$B$152,2,FALSE)&amp;L1435</f>
        <v>#N/A</v>
      </c>
      <c r="B1435" s="119" t="str">
        <f t="shared" si="94"/>
        <v>;;;;</v>
      </c>
      <c r="C1435" s="119" t="str">
        <f t="shared" si="95"/>
        <v>;;;</v>
      </c>
      <c r="D1435" s="119" t="str">
        <f t="shared" si="96"/>
        <v>;;;</v>
      </c>
      <c r="E1435" s="119" t="str">
        <f t="shared" si="97"/>
        <v>;;;;</v>
      </c>
      <c r="F1435" s="36" t="s">
        <v>590</v>
      </c>
      <c r="I1435" s="36"/>
      <c r="K1435" s="57" t="e">
        <f>VLOOKUP(N1435,stamgegevens!B$2:D$80,2,FALSE)</f>
        <v>#N/A</v>
      </c>
      <c r="L1435" s="114" t="e">
        <f>VLOOKUP(YEAR(O1435)-VLOOKUP(N1435,stamgegevens!$B$2:$D$297,2,FALSE),stamgegevens!$F$3:$G$297,2,FALSE)</f>
        <v>#N/A</v>
      </c>
      <c r="O1435" s="113"/>
    </row>
    <row r="1436" spans="1:15" hidden="1" x14ac:dyDescent="0.55000000000000004">
      <c r="A1436" s="117" t="e">
        <f>VLOOKUP(B1436,verwijzingen!$A$5:$B$152,2,FALSE)&amp;L1436</f>
        <v>#N/A</v>
      </c>
      <c r="B1436" s="119" t="str">
        <f t="shared" si="94"/>
        <v>;;;;</v>
      </c>
      <c r="C1436" s="119" t="str">
        <f t="shared" si="95"/>
        <v>;;;</v>
      </c>
      <c r="D1436" s="119" t="str">
        <f t="shared" si="96"/>
        <v>;;;</v>
      </c>
      <c r="E1436" s="119" t="str">
        <f t="shared" si="97"/>
        <v>;;;;</v>
      </c>
      <c r="F1436" s="36" t="s">
        <v>590</v>
      </c>
      <c r="I1436" s="36"/>
      <c r="K1436" s="57" t="e">
        <f>VLOOKUP(N1436,stamgegevens!B$2:D$80,2,FALSE)</f>
        <v>#N/A</v>
      </c>
      <c r="L1436" s="114" t="e">
        <f>VLOOKUP(YEAR(O1436)-VLOOKUP(N1436,stamgegevens!$B$2:$D$297,2,FALSE),stamgegevens!$F$3:$G$297,2,FALSE)</f>
        <v>#N/A</v>
      </c>
      <c r="O1436" s="113"/>
    </row>
    <row r="1437" spans="1:15" hidden="1" x14ac:dyDescent="0.55000000000000004">
      <c r="A1437" s="117" t="e">
        <f>VLOOKUP(B1437,verwijzingen!$A$5:$B$152,2,FALSE)&amp;L1437</f>
        <v>#N/A</v>
      </c>
      <c r="B1437" s="119" t="str">
        <f t="shared" si="94"/>
        <v>;;;;</v>
      </c>
      <c r="C1437" s="119" t="str">
        <f t="shared" si="95"/>
        <v>;;;</v>
      </c>
      <c r="D1437" s="119" t="str">
        <f t="shared" si="96"/>
        <v>;;;</v>
      </c>
      <c r="E1437" s="119" t="str">
        <f t="shared" si="97"/>
        <v>;;;;</v>
      </c>
      <c r="F1437" s="36" t="s">
        <v>590</v>
      </c>
      <c r="I1437" s="36"/>
      <c r="K1437" s="57" t="e">
        <f>VLOOKUP(N1437,stamgegevens!B$2:D$80,2,FALSE)</f>
        <v>#N/A</v>
      </c>
      <c r="L1437" s="114" t="e">
        <f>VLOOKUP(YEAR(O1437)-VLOOKUP(N1437,stamgegevens!$B$2:$D$297,2,FALSE),stamgegevens!$F$3:$G$297,2,FALSE)</f>
        <v>#N/A</v>
      </c>
      <c r="O1437" s="113"/>
    </row>
    <row r="1438" spans="1:15" hidden="1" x14ac:dyDescent="0.55000000000000004">
      <c r="A1438" s="117" t="e">
        <f>VLOOKUP(B1438,verwijzingen!$A$5:$B$152,2,FALSE)&amp;L1438</f>
        <v>#N/A</v>
      </c>
      <c r="B1438" s="119" t="str">
        <f t="shared" si="94"/>
        <v>;;;;</v>
      </c>
      <c r="C1438" s="119" t="str">
        <f t="shared" si="95"/>
        <v>;;;</v>
      </c>
      <c r="D1438" s="119" t="str">
        <f t="shared" si="96"/>
        <v>;;;</v>
      </c>
      <c r="E1438" s="119" t="str">
        <f t="shared" si="97"/>
        <v>;;;;</v>
      </c>
      <c r="F1438" s="36" t="s">
        <v>590</v>
      </c>
      <c r="I1438" s="36"/>
      <c r="K1438" s="57" t="e">
        <f>VLOOKUP(N1438,stamgegevens!B$2:D$80,2,FALSE)</f>
        <v>#N/A</v>
      </c>
      <c r="L1438" s="114" t="e">
        <f>VLOOKUP(YEAR(O1438)-VLOOKUP(N1438,stamgegevens!$B$2:$D$297,2,FALSE),stamgegevens!$F$3:$G$297,2,FALSE)</f>
        <v>#N/A</v>
      </c>
      <c r="O1438" s="113"/>
    </row>
    <row r="1439" spans="1:15" hidden="1" x14ac:dyDescent="0.55000000000000004">
      <c r="A1439" s="117" t="e">
        <f>VLOOKUP(B1439,verwijzingen!$A$5:$B$152,2,FALSE)&amp;L1439</f>
        <v>#N/A</v>
      </c>
      <c r="B1439" s="119" t="str">
        <f t="shared" si="94"/>
        <v>;;;;</v>
      </c>
      <c r="C1439" s="119" t="str">
        <f t="shared" si="95"/>
        <v>;;;</v>
      </c>
      <c r="D1439" s="119" t="str">
        <f t="shared" si="96"/>
        <v>;;;</v>
      </c>
      <c r="E1439" s="119" t="str">
        <f t="shared" si="97"/>
        <v>;;;;</v>
      </c>
      <c r="F1439" s="36" t="s">
        <v>590</v>
      </c>
      <c r="I1439" s="36"/>
      <c r="K1439" s="57" t="e">
        <f>VLOOKUP(N1439,stamgegevens!B$2:D$80,2,FALSE)</f>
        <v>#N/A</v>
      </c>
      <c r="L1439" s="114" t="e">
        <f>VLOOKUP(YEAR(O1439)-VLOOKUP(N1439,stamgegevens!$B$2:$D$297,2,FALSE),stamgegevens!$F$3:$G$297,2,FALSE)</f>
        <v>#N/A</v>
      </c>
      <c r="O1439" s="113"/>
    </row>
    <row r="1440" spans="1:15" hidden="1" x14ac:dyDescent="0.55000000000000004">
      <c r="A1440" s="117" t="e">
        <f>VLOOKUP(B1440,verwijzingen!$A$5:$B$152,2,FALSE)&amp;L1440</f>
        <v>#N/A</v>
      </c>
      <c r="B1440" s="119" t="str">
        <f t="shared" si="94"/>
        <v>;;;;</v>
      </c>
      <c r="C1440" s="119" t="str">
        <f t="shared" si="95"/>
        <v>;;;</v>
      </c>
      <c r="D1440" s="119" t="str">
        <f t="shared" si="96"/>
        <v>;;;</v>
      </c>
      <c r="E1440" s="119" t="str">
        <f t="shared" si="97"/>
        <v>;;;;</v>
      </c>
      <c r="F1440" s="36" t="s">
        <v>590</v>
      </c>
      <c r="I1440" s="36"/>
      <c r="K1440" s="57" t="e">
        <f>VLOOKUP(N1440,stamgegevens!B$2:D$80,2,FALSE)</f>
        <v>#N/A</v>
      </c>
      <c r="L1440" s="114" t="e">
        <f>VLOOKUP(YEAR(O1440)-VLOOKUP(N1440,stamgegevens!$B$2:$D$297,2,FALSE),stamgegevens!$F$3:$G$297,2,FALSE)</f>
        <v>#N/A</v>
      </c>
      <c r="O1440" s="113"/>
    </row>
    <row r="1441" spans="1:15" hidden="1" x14ac:dyDescent="0.55000000000000004">
      <c r="A1441" s="117" t="e">
        <f>VLOOKUP(B1441,verwijzingen!$A$5:$B$152,2,FALSE)&amp;L1441</f>
        <v>#N/A</v>
      </c>
      <c r="B1441" s="119" t="str">
        <f t="shared" si="94"/>
        <v>;;;;</v>
      </c>
      <c r="C1441" s="119" t="str">
        <f t="shared" si="95"/>
        <v>;;;</v>
      </c>
      <c r="D1441" s="119" t="str">
        <f t="shared" si="96"/>
        <v>;;;</v>
      </c>
      <c r="E1441" s="119" t="str">
        <f t="shared" si="97"/>
        <v>;;;;</v>
      </c>
      <c r="F1441" s="36" t="s">
        <v>590</v>
      </c>
      <c r="I1441" s="36"/>
      <c r="K1441" s="57" t="e">
        <f>VLOOKUP(N1441,stamgegevens!B$2:D$80,2,FALSE)</f>
        <v>#N/A</v>
      </c>
      <c r="L1441" s="114" t="e">
        <f>VLOOKUP(YEAR(O1441)-VLOOKUP(N1441,stamgegevens!$B$2:$D$297,2,FALSE),stamgegevens!$F$3:$G$297,2,FALSE)</f>
        <v>#N/A</v>
      </c>
      <c r="O1441" s="113"/>
    </row>
    <row r="1442" spans="1:15" hidden="1" x14ac:dyDescent="0.55000000000000004">
      <c r="A1442" s="117" t="e">
        <f>VLOOKUP(B1442,verwijzingen!$A$5:$B$152,2,FALSE)&amp;L1442</f>
        <v>#N/A</v>
      </c>
      <c r="B1442" s="119" t="str">
        <f t="shared" si="94"/>
        <v>;;;;</v>
      </c>
      <c r="C1442" s="119" t="str">
        <f t="shared" si="95"/>
        <v>;;;</v>
      </c>
      <c r="D1442" s="119" t="str">
        <f t="shared" si="96"/>
        <v>;;;</v>
      </c>
      <c r="E1442" s="119" t="str">
        <f t="shared" si="97"/>
        <v>;;;;</v>
      </c>
      <c r="F1442" s="36" t="s">
        <v>590</v>
      </c>
      <c r="I1442" s="36"/>
      <c r="K1442" s="57" t="e">
        <f>VLOOKUP(N1442,stamgegevens!B$2:D$80,2,FALSE)</f>
        <v>#N/A</v>
      </c>
      <c r="L1442" s="114" t="e">
        <f>VLOOKUP(YEAR(O1442)-VLOOKUP(N1442,stamgegevens!$B$2:$D$297,2,FALSE),stamgegevens!$F$3:$G$297,2,FALSE)</f>
        <v>#N/A</v>
      </c>
      <c r="O1442" s="113"/>
    </row>
    <row r="1443" spans="1:15" hidden="1" x14ac:dyDescent="0.55000000000000004">
      <c r="A1443" s="117" t="e">
        <f>VLOOKUP(B1443,verwijzingen!$A$5:$B$152,2,FALSE)&amp;L1443</f>
        <v>#N/A</v>
      </c>
      <c r="B1443" s="119" t="str">
        <f t="shared" si="94"/>
        <v>;;;;</v>
      </c>
      <c r="C1443" s="119" t="str">
        <f t="shared" si="95"/>
        <v>;;;</v>
      </c>
      <c r="D1443" s="119" t="str">
        <f t="shared" si="96"/>
        <v>;;;</v>
      </c>
      <c r="E1443" s="119" t="str">
        <f t="shared" si="97"/>
        <v>;;;;</v>
      </c>
      <c r="F1443" s="36" t="s">
        <v>590</v>
      </c>
      <c r="I1443" s="36"/>
      <c r="K1443" s="57" t="e">
        <f>VLOOKUP(N1443,stamgegevens!B$2:D$80,2,FALSE)</f>
        <v>#N/A</v>
      </c>
      <c r="L1443" s="114" t="e">
        <f>VLOOKUP(YEAR(O1443)-VLOOKUP(N1443,stamgegevens!$B$2:$D$297,2,FALSE),stamgegevens!$F$3:$G$297,2,FALSE)</f>
        <v>#N/A</v>
      </c>
      <c r="O1443" s="113"/>
    </row>
    <row r="1444" spans="1:15" hidden="1" x14ac:dyDescent="0.55000000000000004">
      <c r="A1444" s="117" t="e">
        <f>VLOOKUP(B1444,verwijzingen!$A$5:$B$152,2,FALSE)&amp;L1444</f>
        <v>#N/A</v>
      </c>
      <c r="B1444" s="119" t="str">
        <f t="shared" si="94"/>
        <v>;;;;</v>
      </c>
      <c r="C1444" s="119" t="str">
        <f t="shared" si="95"/>
        <v>;;;</v>
      </c>
      <c r="D1444" s="119" t="str">
        <f t="shared" si="96"/>
        <v>;;;</v>
      </c>
      <c r="E1444" s="119" t="str">
        <f t="shared" si="97"/>
        <v>;;;;</v>
      </c>
      <c r="F1444" s="36" t="s">
        <v>590</v>
      </c>
      <c r="I1444" s="36"/>
      <c r="K1444" s="57" t="e">
        <f>VLOOKUP(N1444,stamgegevens!B$2:D$80,2,FALSE)</f>
        <v>#N/A</v>
      </c>
      <c r="L1444" s="114" t="e">
        <f>VLOOKUP(YEAR(O1444)-VLOOKUP(N1444,stamgegevens!$B$2:$D$297,2,FALSE),stamgegevens!$F$3:$G$297,2,FALSE)</f>
        <v>#N/A</v>
      </c>
      <c r="O1444" s="113"/>
    </row>
    <row r="1445" spans="1:15" hidden="1" x14ac:dyDescent="0.55000000000000004">
      <c r="A1445" s="117" t="e">
        <f>VLOOKUP(B1445,verwijzingen!$A$5:$B$152,2,FALSE)&amp;L1445</f>
        <v>#N/A</v>
      </c>
      <c r="B1445" s="119" t="str">
        <f t="shared" si="94"/>
        <v>;;;;</v>
      </c>
      <c r="C1445" s="119" t="str">
        <f t="shared" si="95"/>
        <v>;;;</v>
      </c>
      <c r="D1445" s="119" t="str">
        <f t="shared" si="96"/>
        <v>;;;</v>
      </c>
      <c r="E1445" s="119" t="str">
        <f t="shared" si="97"/>
        <v>;;;;</v>
      </c>
      <c r="F1445" s="36" t="s">
        <v>590</v>
      </c>
      <c r="I1445" s="36"/>
      <c r="K1445" s="57" t="e">
        <f>VLOOKUP(N1445,stamgegevens!B$2:D$80,2,FALSE)</f>
        <v>#N/A</v>
      </c>
      <c r="L1445" s="114" t="e">
        <f>VLOOKUP(YEAR(O1445)-VLOOKUP(N1445,stamgegevens!$B$2:$D$297,2,FALSE),stamgegevens!$F$3:$G$297,2,FALSE)</f>
        <v>#N/A</v>
      </c>
      <c r="O1445" s="113"/>
    </row>
    <row r="1446" spans="1:15" hidden="1" x14ac:dyDescent="0.55000000000000004">
      <c r="A1446" s="117" t="e">
        <f>VLOOKUP(B1446,verwijzingen!$A$5:$B$152,2,FALSE)&amp;L1446</f>
        <v>#N/A</v>
      </c>
      <c r="B1446" s="119" t="str">
        <f t="shared" si="94"/>
        <v>;;;;</v>
      </c>
      <c r="C1446" s="119" t="str">
        <f t="shared" si="95"/>
        <v>;;;</v>
      </c>
      <c r="D1446" s="119" t="str">
        <f t="shared" si="96"/>
        <v>;;;</v>
      </c>
      <c r="E1446" s="119" t="str">
        <f t="shared" si="97"/>
        <v>;;;;</v>
      </c>
      <c r="F1446" s="36" t="s">
        <v>590</v>
      </c>
      <c r="I1446" s="36"/>
      <c r="K1446" s="57" t="e">
        <f>VLOOKUP(N1446,stamgegevens!B$2:D$80,2,FALSE)</f>
        <v>#N/A</v>
      </c>
      <c r="L1446" s="114" t="e">
        <f>VLOOKUP(YEAR(O1446)-VLOOKUP(N1446,stamgegevens!$B$2:$D$297,2,FALSE),stamgegevens!$F$3:$G$297,2,FALSE)</f>
        <v>#N/A</v>
      </c>
      <c r="O1446" s="113"/>
    </row>
    <row r="1447" spans="1:15" hidden="1" x14ac:dyDescent="0.55000000000000004">
      <c r="A1447" s="117" t="e">
        <f>VLOOKUP(B1447,verwijzingen!$A$5:$B$152,2,FALSE)&amp;L1447</f>
        <v>#N/A</v>
      </c>
      <c r="B1447" s="119" t="str">
        <f t="shared" si="94"/>
        <v>;;;;</v>
      </c>
      <c r="C1447" s="119" t="str">
        <f t="shared" si="95"/>
        <v>;;;</v>
      </c>
      <c r="D1447" s="119" t="str">
        <f t="shared" si="96"/>
        <v>;;;</v>
      </c>
      <c r="E1447" s="119" t="str">
        <f t="shared" si="97"/>
        <v>;;;;</v>
      </c>
      <c r="F1447" s="36" t="s">
        <v>590</v>
      </c>
      <c r="I1447" s="36"/>
      <c r="K1447" s="57" t="e">
        <f>VLOOKUP(N1447,stamgegevens!B$2:D$80,2,FALSE)</f>
        <v>#N/A</v>
      </c>
      <c r="L1447" s="114" t="e">
        <f>VLOOKUP(YEAR(O1447)-VLOOKUP(N1447,stamgegevens!$B$2:$D$297,2,FALSE),stamgegevens!$F$3:$G$297,2,FALSE)</f>
        <v>#N/A</v>
      </c>
      <c r="O1447" s="113"/>
    </row>
    <row r="1448" spans="1:15" hidden="1" x14ac:dyDescent="0.55000000000000004">
      <c r="A1448" s="117" t="e">
        <f>VLOOKUP(B1448,verwijzingen!$A$5:$B$152,2,FALSE)&amp;L1448</f>
        <v>#N/A</v>
      </c>
      <c r="B1448" s="119" t="str">
        <f t="shared" si="94"/>
        <v>;;;;</v>
      </c>
      <c r="C1448" s="119" t="str">
        <f t="shared" si="95"/>
        <v>;;;</v>
      </c>
      <c r="D1448" s="119" t="str">
        <f t="shared" si="96"/>
        <v>;;;</v>
      </c>
      <c r="E1448" s="119" t="str">
        <f t="shared" si="97"/>
        <v>;;;;</v>
      </c>
      <c r="F1448" s="36" t="s">
        <v>590</v>
      </c>
      <c r="I1448" s="36"/>
      <c r="K1448" s="57" t="e">
        <f>VLOOKUP(N1448,stamgegevens!B$2:D$80,2,FALSE)</f>
        <v>#N/A</v>
      </c>
      <c r="L1448" s="114" t="e">
        <f>VLOOKUP(YEAR(O1448)-VLOOKUP(N1448,stamgegevens!$B$2:$D$297,2,FALSE),stamgegevens!$F$3:$G$297,2,FALSE)</f>
        <v>#N/A</v>
      </c>
      <c r="O1448" s="113"/>
    </row>
    <row r="1449" spans="1:15" hidden="1" x14ac:dyDescent="0.55000000000000004">
      <c r="A1449" s="117" t="e">
        <f>VLOOKUP(B1449,verwijzingen!$A$5:$B$152,2,FALSE)&amp;L1449</f>
        <v>#N/A</v>
      </c>
      <c r="B1449" s="119" t="str">
        <f t="shared" si="94"/>
        <v>;;;;</v>
      </c>
      <c r="C1449" s="119" t="str">
        <f t="shared" si="95"/>
        <v>;;;</v>
      </c>
      <c r="D1449" s="119" t="str">
        <f t="shared" si="96"/>
        <v>;;;</v>
      </c>
      <c r="E1449" s="119" t="str">
        <f t="shared" si="97"/>
        <v>;;;;</v>
      </c>
      <c r="F1449" s="36" t="s">
        <v>590</v>
      </c>
      <c r="I1449" s="36"/>
      <c r="K1449" s="57" t="e">
        <f>VLOOKUP(N1449,stamgegevens!B$2:D$80,2,FALSE)</f>
        <v>#N/A</v>
      </c>
      <c r="L1449" s="114" t="e">
        <f>VLOOKUP(YEAR(O1449)-VLOOKUP(N1449,stamgegevens!$B$2:$D$297,2,FALSE),stamgegevens!$F$3:$G$297,2,FALSE)</f>
        <v>#N/A</v>
      </c>
      <c r="O1449" s="113"/>
    </row>
    <row r="1450" spans="1:15" hidden="1" x14ac:dyDescent="0.55000000000000004">
      <c r="A1450" s="117" t="e">
        <f>VLOOKUP(B1450,verwijzingen!$A$5:$B$152,2,FALSE)&amp;L1450</f>
        <v>#N/A</v>
      </c>
      <c r="B1450" s="119" t="str">
        <f t="shared" si="94"/>
        <v>;;;;</v>
      </c>
      <c r="C1450" s="119" t="str">
        <f t="shared" si="95"/>
        <v>;;;</v>
      </c>
      <c r="D1450" s="119" t="str">
        <f t="shared" si="96"/>
        <v>;;;</v>
      </c>
      <c r="E1450" s="119" t="str">
        <f t="shared" si="97"/>
        <v>;;;;</v>
      </c>
      <c r="F1450" s="36" t="s">
        <v>590</v>
      </c>
      <c r="I1450" s="36"/>
      <c r="K1450" s="57" t="e">
        <f>VLOOKUP(N1450,stamgegevens!B$2:D$80,2,FALSE)</f>
        <v>#N/A</v>
      </c>
      <c r="L1450" s="114" t="e">
        <f>VLOOKUP(YEAR(O1450)-VLOOKUP(N1450,stamgegevens!$B$2:$D$297,2,FALSE),stamgegevens!$F$3:$G$297,2,FALSE)</f>
        <v>#N/A</v>
      </c>
      <c r="O1450" s="113"/>
    </row>
    <row r="1451" spans="1:15" hidden="1" x14ac:dyDescent="0.55000000000000004">
      <c r="A1451" s="117" t="e">
        <f>VLOOKUP(B1451,verwijzingen!$A$5:$B$152,2,FALSE)&amp;L1451</f>
        <v>#N/A</v>
      </c>
      <c r="B1451" s="119" t="str">
        <f t="shared" si="94"/>
        <v>;;;;</v>
      </c>
      <c r="C1451" s="119" t="str">
        <f t="shared" si="95"/>
        <v>;;;</v>
      </c>
      <c r="D1451" s="119" t="str">
        <f t="shared" si="96"/>
        <v>;;;</v>
      </c>
      <c r="E1451" s="119" t="str">
        <f t="shared" si="97"/>
        <v>;;;;</v>
      </c>
      <c r="F1451" s="36" t="s">
        <v>590</v>
      </c>
      <c r="I1451" s="36"/>
      <c r="K1451" s="57" t="e">
        <f>VLOOKUP(N1451,stamgegevens!B$2:D$80,2,FALSE)</f>
        <v>#N/A</v>
      </c>
      <c r="L1451" s="114" t="e">
        <f>VLOOKUP(YEAR(O1451)-VLOOKUP(N1451,stamgegevens!$B$2:$D$297,2,FALSE),stamgegevens!$F$3:$G$297,2,FALSE)</f>
        <v>#N/A</v>
      </c>
      <c r="O1451" s="113"/>
    </row>
    <row r="1452" spans="1:15" hidden="1" x14ac:dyDescent="0.55000000000000004">
      <c r="A1452" s="117" t="e">
        <f>VLOOKUP(B1452,verwijzingen!$A$5:$B$152,2,FALSE)&amp;L1452</f>
        <v>#N/A</v>
      </c>
      <c r="B1452" s="119" t="str">
        <f t="shared" ref="B1452:B1497" si="98">+$G1452&amp;";"&amp;$H1452&amp;";"&amp;$I1452&amp;";"&amp;$J1452&amp;";"&amp;$Q1452</f>
        <v>;;;;</v>
      </c>
      <c r="C1452" s="119" t="str">
        <f t="shared" ref="C1452:C1497" si="99">+$G1452&amp;";"&amp;$H1452&amp;";"&amp;$I1452&amp;";"&amp;$J1452</f>
        <v>;;;</v>
      </c>
      <c r="D1452" s="119" t="str">
        <f t="shared" si="96"/>
        <v>;;;</v>
      </c>
      <c r="E1452" s="119" t="str">
        <f t="shared" si="97"/>
        <v>;;;;</v>
      </c>
      <c r="F1452" s="36" t="s">
        <v>590</v>
      </c>
      <c r="I1452" s="36"/>
      <c r="K1452" s="57" t="e">
        <f>VLOOKUP(N1452,stamgegevens!B$2:D$80,2,FALSE)</f>
        <v>#N/A</v>
      </c>
      <c r="L1452" s="114" t="e">
        <f>VLOOKUP(YEAR(O1452)-VLOOKUP(N1452,stamgegevens!$B$2:$D$297,2,FALSE),stamgegevens!$F$3:$G$297,2,FALSE)</f>
        <v>#N/A</v>
      </c>
      <c r="O1452" s="113"/>
    </row>
    <row r="1453" spans="1:15" hidden="1" x14ac:dyDescent="0.55000000000000004">
      <c r="A1453" s="117" t="e">
        <f>VLOOKUP(B1453,verwijzingen!$A$5:$B$152,2,FALSE)&amp;L1453</f>
        <v>#N/A</v>
      </c>
      <c r="B1453" s="119" t="str">
        <f t="shared" si="98"/>
        <v>;;;;</v>
      </c>
      <c r="C1453" s="119" t="str">
        <f t="shared" si="99"/>
        <v>;;;</v>
      </c>
      <c r="D1453" s="119" t="str">
        <f t="shared" si="96"/>
        <v>;;;</v>
      </c>
      <c r="E1453" s="119" t="str">
        <f t="shared" si="97"/>
        <v>;;;;</v>
      </c>
      <c r="F1453" s="36" t="s">
        <v>590</v>
      </c>
      <c r="I1453" s="36"/>
      <c r="K1453" s="57" t="e">
        <f>VLOOKUP(N1453,stamgegevens!B$2:D$80,2,FALSE)</f>
        <v>#N/A</v>
      </c>
      <c r="L1453" s="114" t="e">
        <f>VLOOKUP(YEAR(O1453)-VLOOKUP(N1453,stamgegevens!$B$2:$D$297,2,FALSE),stamgegevens!$F$3:$G$297,2,FALSE)</f>
        <v>#N/A</v>
      </c>
      <c r="O1453" s="113"/>
    </row>
    <row r="1454" spans="1:15" hidden="1" x14ac:dyDescent="0.55000000000000004">
      <c r="A1454" s="117" t="e">
        <f>VLOOKUP(B1454,verwijzingen!$A$5:$B$152,2,FALSE)&amp;L1454</f>
        <v>#N/A</v>
      </c>
      <c r="B1454" s="119" t="str">
        <f t="shared" si="98"/>
        <v>;;;;</v>
      </c>
      <c r="C1454" s="119" t="str">
        <f t="shared" si="99"/>
        <v>;;;</v>
      </c>
      <c r="D1454" s="119" t="str">
        <f t="shared" si="96"/>
        <v>;;;</v>
      </c>
      <c r="E1454" s="119" t="str">
        <f t="shared" si="97"/>
        <v>;;;;</v>
      </c>
      <c r="F1454" s="36" t="s">
        <v>590</v>
      </c>
      <c r="I1454" s="36"/>
      <c r="K1454" s="57" t="e">
        <f>VLOOKUP(N1454,stamgegevens!B$2:D$80,2,FALSE)</f>
        <v>#N/A</v>
      </c>
      <c r="L1454" s="114" t="e">
        <f>VLOOKUP(YEAR(O1454)-VLOOKUP(N1454,stamgegevens!$B$2:$D$297,2,FALSE),stamgegevens!$F$3:$G$297,2,FALSE)</f>
        <v>#N/A</v>
      </c>
      <c r="O1454" s="113"/>
    </row>
    <row r="1455" spans="1:15" hidden="1" x14ac:dyDescent="0.55000000000000004">
      <c r="A1455" s="117" t="e">
        <f>VLOOKUP(B1455,verwijzingen!$A$5:$B$152,2,FALSE)&amp;L1455</f>
        <v>#N/A</v>
      </c>
      <c r="B1455" s="119" t="str">
        <f t="shared" si="98"/>
        <v>;;;;</v>
      </c>
      <c r="C1455" s="119" t="str">
        <f t="shared" si="99"/>
        <v>;;;</v>
      </c>
      <c r="D1455" s="119" t="str">
        <f t="shared" si="96"/>
        <v>;;;</v>
      </c>
      <c r="E1455" s="119" t="str">
        <f t="shared" si="97"/>
        <v>;;;;</v>
      </c>
      <c r="F1455" s="36" t="s">
        <v>590</v>
      </c>
      <c r="I1455" s="36"/>
      <c r="K1455" s="57" t="e">
        <f>VLOOKUP(N1455,stamgegevens!B$2:D$80,2,FALSE)</f>
        <v>#N/A</v>
      </c>
      <c r="L1455" s="114" t="e">
        <f>VLOOKUP(YEAR(O1455)-VLOOKUP(N1455,stamgegevens!$B$2:$D$297,2,FALSE),stamgegevens!$F$3:$G$297,2,FALSE)</f>
        <v>#N/A</v>
      </c>
      <c r="O1455" s="113"/>
    </row>
    <row r="1456" spans="1:15" hidden="1" x14ac:dyDescent="0.55000000000000004">
      <c r="A1456" s="117" t="e">
        <f>VLOOKUP(B1456,verwijzingen!$A$5:$B$152,2,FALSE)&amp;L1456</f>
        <v>#N/A</v>
      </c>
      <c r="B1456" s="119" t="str">
        <f t="shared" si="98"/>
        <v>;;;;</v>
      </c>
      <c r="C1456" s="119" t="str">
        <f t="shared" si="99"/>
        <v>;;;</v>
      </c>
      <c r="D1456" s="119" t="str">
        <f t="shared" si="96"/>
        <v>;;;</v>
      </c>
      <c r="E1456" s="119" t="str">
        <f t="shared" si="97"/>
        <v>;;;;</v>
      </c>
      <c r="F1456" s="36" t="s">
        <v>590</v>
      </c>
      <c r="I1456" s="36"/>
      <c r="K1456" s="57" t="e">
        <f>VLOOKUP(N1456,stamgegevens!B$2:D$80,2,FALSE)</f>
        <v>#N/A</v>
      </c>
      <c r="L1456" s="114" t="e">
        <f>VLOOKUP(YEAR(O1456)-VLOOKUP(N1456,stamgegevens!$B$2:$D$297,2,FALSE),stamgegevens!$F$3:$G$297,2,FALSE)</f>
        <v>#N/A</v>
      </c>
      <c r="O1456" s="113"/>
    </row>
    <row r="1457" spans="1:15" hidden="1" x14ac:dyDescent="0.55000000000000004">
      <c r="A1457" s="117" t="e">
        <f>VLOOKUP(B1457,verwijzingen!$A$5:$B$152,2,FALSE)&amp;L1457</f>
        <v>#N/A</v>
      </c>
      <c r="B1457" s="119" t="str">
        <f t="shared" si="98"/>
        <v>;;;;</v>
      </c>
      <c r="C1457" s="119" t="str">
        <f t="shared" si="99"/>
        <v>;;;</v>
      </c>
      <c r="D1457" s="119" t="str">
        <f t="shared" si="96"/>
        <v>;;;</v>
      </c>
      <c r="E1457" s="119" t="str">
        <f t="shared" si="97"/>
        <v>;;;;</v>
      </c>
      <c r="F1457" s="36" t="s">
        <v>590</v>
      </c>
      <c r="I1457" s="36"/>
      <c r="K1457" s="57" t="e">
        <f>VLOOKUP(N1457,stamgegevens!B$2:D$80,2,FALSE)</f>
        <v>#N/A</v>
      </c>
      <c r="L1457" s="114" t="e">
        <f>VLOOKUP(YEAR(O1457)-VLOOKUP(N1457,stamgegevens!$B$2:$D$297,2,FALSE),stamgegevens!$F$3:$G$297,2,FALSE)</f>
        <v>#N/A</v>
      </c>
      <c r="O1457" s="113"/>
    </row>
    <row r="1458" spans="1:15" hidden="1" x14ac:dyDescent="0.55000000000000004">
      <c r="A1458" s="117" t="e">
        <f>VLOOKUP(B1458,verwijzingen!$A$5:$B$152,2,FALSE)&amp;L1458</f>
        <v>#N/A</v>
      </c>
      <c r="B1458" s="119" t="str">
        <f t="shared" si="98"/>
        <v>;;;;</v>
      </c>
      <c r="C1458" s="119" t="str">
        <f t="shared" si="99"/>
        <v>;;;</v>
      </c>
      <c r="D1458" s="119" t="str">
        <f t="shared" si="96"/>
        <v>;;;</v>
      </c>
      <c r="E1458" s="119" t="str">
        <f t="shared" si="97"/>
        <v>;;;;</v>
      </c>
      <c r="F1458" s="36" t="s">
        <v>590</v>
      </c>
      <c r="I1458" s="36"/>
      <c r="K1458" s="57" t="e">
        <f>VLOOKUP(N1458,stamgegevens!B$2:D$80,2,FALSE)</f>
        <v>#N/A</v>
      </c>
      <c r="L1458" s="114" t="e">
        <f>VLOOKUP(YEAR(O1458)-VLOOKUP(N1458,stamgegevens!$B$2:$D$297,2,FALSE),stamgegevens!$F$3:$G$297,2,FALSE)</f>
        <v>#N/A</v>
      </c>
      <c r="O1458" s="113"/>
    </row>
    <row r="1459" spans="1:15" hidden="1" x14ac:dyDescent="0.55000000000000004">
      <c r="A1459" s="117" t="e">
        <f>VLOOKUP(B1459,verwijzingen!$A$5:$B$152,2,FALSE)&amp;L1459</f>
        <v>#N/A</v>
      </c>
      <c r="B1459" s="119" t="str">
        <f t="shared" si="98"/>
        <v>;;;;</v>
      </c>
      <c r="C1459" s="119" t="str">
        <f t="shared" si="99"/>
        <v>;;;</v>
      </c>
      <c r="D1459" s="119" t="str">
        <f t="shared" si="96"/>
        <v>;;;</v>
      </c>
      <c r="E1459" s="119" t="str">
        <f t="shared" si="97"/>
        <v>;;;;</v>
      </c>
      <c r="F1459" s="36" t="s">
        <v>590</v>
      </c>
      <c r="I1459" s="36"/>
      <c r="K1459" s="57" t="e">
        <f>VLOOKUP(N1459,stamgegevens!B$2:D$80,2,FALSE)</f>
        <v>#N/A</v>
      </c>
      <c r="L1459" s="114" t="e">
        <f>VLOOKUP(YEAR(O1459)-VLOOKUP(N1459,stamgegevens!$B$2:$D$297,2,FALSE),stamgegevens!$F$3:$G$297,2,FALSE)</f>
        <v>#N/A</v>
      </c>
      <c r="O1459" s="113"/>
    </row>
    <row r="1460" spans="1:15" hidden="1" x14ac:dyDescent="0.55000000000000004">
      <c r="A1460" s="117" t="e">
        <f>VLOOKUP(B1460,verwijzingen!$A$5:$B$152,2,FALSE)&amp;L1460</f>
        <v>#N/A</v>
      </c>
      <c r="B1460" s="119" t="str">
        <f t="shared" si="98"/>
        <v>;;;;</v>
      </c>
      <c r="C1460" s="119" t="str">
        <f t="shared" si="99"/>
        <v>;;;</v>
      </c>
      <c r="D1460" s="119" t="str">
        <f t="shared" si="96"/>
        <v>;;;</v>
      </c>
      <c r="E1460" s="119" t="str">
        <f t="shared" si="97"/>
        <v>;;;;</v>
      </c>
      <c r="F1460" s="36" t="s">
        <v>590</v>
      </c>
      <c r="I1460" s="36"/>
      <c r="K1460" s="57" t="e">
        <f>VLOOKUP(N1460,stamgegevens!B$2:D$80,2,FALSE)</f>
        <v>#N/A</v>
      </c>
      <c r="L1460" s="114" t="e">
        <f>VLOOKUP(YEAR(O1460)-VLOOKUP(N1460,stamgegevens!$B$2:$D$297,2,FALSE),stamgegevens!$F$3:$G$297,2,FALSE)</f>
        <v>#N/A</v>
      </c>
      <c r="O1460" s="113"/>
    </row>
    <row r="1461" spans="1:15" hidden="1" x14ac:dyDescent="0.55000000000000004">
      <c r="A1461" s="117" t="e">
        <f>VLOOKUP(B1461,verwijzingen!$A$5:$B$152,2,FALSE)&amp;L1461</f>
        <v>#N/A</v>
      </c>
      <c r="B1461" s="119" t="str">
        <f t="shared" si="98"/>
        <v>;;;;</v>
      </c>
      <c r="C1461" s="119" t="str">
        <f t="shared" si="99"/>
        <v>;;;</v>
      </c>
      <c r="D1461" s="119" t="str">
        <f t="shared" si="96"/>
        <v>;;;</v>
      </c>
      <c r="E1461" s="119" t="str">
        <f t="shared" si="97"/>
        <v>;;;;</v>
      </c>
      <c r="F1461" s="36" t="s">
        <v>590</v>
      </c>
      <c r="I1461" s="36"/>
      <c r="K1461" s="57" t="e">
        <f>VLOOKUP(N1461,stamgegevens!B$2:D$80,2,FALSE)</f>
        <v>#N/A</v>
      </c>
      <c r="L1461" s="114" t="e">
        <f>VLOOKUP(YEAR(O1461)-VLOOKUP(N1461,stamgegevens!$B$2:$D$297,2,FALSE),stamgegevens!$F$3:$G$297,2,FALSE)</f>
        <v>#N/A</v>
      </c>
      <c r="O1461" s="113"/>
    </row>
    <row r="1462" spans="1:15" hidden="1" x14ac:dyDescent="0.55000000000000004">
      <c r="A1462" s="117" t="e">
        <f>VLOOKUP(B1462,verwijzingen!$A$5:$B$152,2,FALSE)&amp;L1462</f>
        <v>#N/A</v>
      </c>
      <c r="B1462" s="119" t="str">
        <f t="shared" si="98"/>
        <v>;;;;</v>
      </c>
      <c r="C1462" s="119" t="str">
        <f t="shared" si="99"/>
        <v>;;;</v>
      </c>
      <c r="D1462" s="119" t="str">
        <f t="shared" si="96"/>
        <v>;;;</v>
      </c>
      <c r="E1462" s="119" t="str">
        <f t="shared" si="97"/>
        <v>;;;;</v>
      </c>
      <c r="F1462" s="36" t="s">
        <v>590</v>
      </c>
      <c r="I1462" s="36"/>
      <c r="K1462" s="57" t="e">
        <f>VLOOKUP(N1462,stamgegevens!B$2:D$80,2,FALSE)</f>
        <v>#N/A</v>
      </c>
      <c r="L1462" s="114" t="e">
        <f>VLOOKUP(YEAR(O1462)-VLOOKUP(N1462,stamgegevens!$B$2:$D$297,2,FALSE),stamgegevens!$F$3:$G$297,2,FALSE)</f>
        <v>#N/A</v>
      </c>
      <c r="O1462" s="113"/>
    </row>
    <row r="1463" spans="1:15" hidden="1" x14ac:dyDescent="0.55000000000000004">
      <c r="A1463" s="117" t="e">
        <f>VLOOKUP(B1463,verwijzingen!$A$5:$B$152,2,FALSE)&amp;L1463</f>
        <v>#N/A</v>
      </c>
      <c r="B1463" s="119" t="str">
        <f t="shared" si="98"/>
        <v>;;;;</v>
      </c>
      <c r="C1463" s="119" t="str">
        <f t="shared" si="99"/>
        <v>;;;</v>
      </c>
      <c r="D1463" s="119" t="str">
        <f t="shared" si="96"/>
        <v>;;;</v>
      </c>
      <c r="E1463" s="119" t="str">
        <f t="shared" si="97"/>
        <v>;;;;</v>
      </c>
      <c r="F1463" s="36" t="s">
        <v>590</v>
      </c>
      <c r="I1463" s="36"/>
      <c r="K1463" s="57" t="e">
        <f>VLOOKUP(N1463,stamgegevens!B$2:D$80,2,FALSE)</f>
        <v>#N/A</v>
      </c>
      <c r="L1463" s="114" t="e">
        <f>VLOOKUP(YEAR(O1463)-VLOOKUP(N1463,stamgegevens!$B$2:$D$297,2,FALSE),stamgegevens!$F$3:$G$297,2,FALSE)</f>
        <v>#N/A</v>
      </c>
      <c r="O1463" s="113"/>
    </row>
    <row r="1464" spans="1:15" hidden="1" x14ac:dyDescent="0.55000000000000004">
      <c r="A1464" s="117" t="e">
        <f>VLOOKUP(B1464,verwijzingen!$A$5:$B$152,2,FALSE)&amp;L1464</f>
        <v>#N/A</v>
      </c>
      <c r="B1464" s="119" t="str">
        <f t="shared" si="98"/>
        <v>;;;;</v>
      </c>
      <c r="C1464" s="119" t="str">
        <f t="shared" si="99"/>
        <v>;;;</v>
      </c>
      <c r="D1464" s="119" t="str">
        <f t="shared" si="96"/>
        <v>;;;</v>
      </c>
      <c r="E1464" s="119" t="str">
        <f t="shared" si="97"/>
        <v>;;;;</v>
      </c>
      <c r="F1464" s="36" t="s">
        <v>590</v>
      </c>
      <c r="I1464" s="36"/>
      <c r="K1464" s="57" t="e">
        <f>VLOOKUP(N1464,stamgegevens!B$2:D$80,2,FALSE)</f>
        <v>#N/A</v>
      </c>
      <c r="L1464" s="114" t="e">
        <f>VLOOKUP(YEAR(O1464)-VLOOKUP(N1464,stamgegevens!$B$2:$D$297,2,FALSE),stamgegevens!$F$3:$G$297,2,FALSE)</f>
        <v>#N/A</v>
      </c>
      <c r="O1464" s="113"/>
    </row>
    <row r="1465" spans="1:15" hidden="1" x14ac:dyDescent="0.55000000000000004">
      <c r="A1465" s="117" t="e">
        <f>VLOOKUP(B1465,verwijzingen!$A$5:$B$152,2,FALSE)&amp;L1465</f>
        <v>#N/A</v>
      </c>
      <c r="B1465" s="119" t="str">
        <f t="shared" si="98"/>
        <v>;;;;</v>
      </c>
      <c r="C1465" s="119" t="str">
        <f t="shared" si="99"/>
        <v>;;;</v>
      </c>
      <c r="D1465" s="119" t="str">
        <f t="shared" si="96"/>
        <v>;;;</v>
      </c>
      <c r="E1465" s="119" t="str">
        <f t="shared" si="97"/>
        <v>;;;;</v>
      </c>
      <c r="F1465" s="36" t="s">
        <v>590</v>
      </c>
      <c r="I1465" s="36"/>
      <c r="K1465" s="57" t="e">
        <f>VLOOKUP(N1465,stamgegevens!B$2:D$80,2,FALSE)</f>
        <v>#N/A</v>
      </c>
      <c r="L1465" s="114" t="e">
        <f>VLOOKUP(YEAR(O1465)-VLOOKUP(N1465,stamgegevens!$B$2:$D$297,2,FALSE),stamgegevens!$F$3:$G$297,2,FALSE)</f>
        <v>#N/A</v>
      </c>
      <c r="O1465" s="113"/>
    </row>
    <row r="1466" spans="1:15" hidden="1" x14ac:dyDescent="0.55000000000000004">
      <c r="A1466" s="117" t="e">
        <f>VLOOKUP(B1466,verwijzingen!$A$5:$B$152,2,FALSE)&amp;L1466</f>
        <v>#N/A</v>
      </c>
      <c r="B1466" s="119" t="str">
        <f t="shared" si="98"/>
        <v>;;;;</v>
      </c>
      <c r="C1466" s="119" t="str">
        <f t="shared" si="99"/>
        <v>;;;</v>
      </c>
      <c r="D1466" s="119" t="str">
        <f t="shared" si="96"/>
        <v>;;;</v>
      </c>
      <c r="E1466" s="119" t="str">
        <f t="shared" si="97"/>
        <v>;;;;</v>
      </c>
      <c r="F1466" s="36" t="s">
        <v>590</v>
      </c>
      <c r="I1466" s="36"/>
      <c r="K1466" s="57" t="e">
        <f>VLOOKUP(N1466,stamgegevens!B$2:D$80,2,FALSE)</f>
        <v>#N/A</v>
      </c>
      <c r="L1466" s="114" t="e">
        <f>VLOOKUP(YEAR(O1466)-VLOOKUP(N1466,stamgegevens!$B$2:$D$297,2,FALSE),stamgegevens!$F$3:$G$297,2,FALSE)</f>
        <v>#N/A</v>
      </c>
      <c r="O1466" s="113"/>
    </row>
    <row r="1467" spans="1:15" hidden="1" x14ac:dyDescent="0.55000000000000004">
      <c r="A1467" s="117" t="e">
        <f>VLOOKUP(B1467,verwijzingen!$A$5:$B$152,2,FALSE)&amp;L1467</f>
        <v>#N/A</v>
      </c>
      <c r="B1467" s="119" t="str">
        <f t="shared" si="98"/>
        <v>;;;;</v>
      </c>
      <c r="C1467" s="119" t="str">
        <f t="shared" si="99"/>
        <v>;;;</v>
      </c>
      <c r="D1467" s="119" t="str">
        <f t="shared" si="96"/>
        <v>;;;</v>
      </c>
      <c r="E1467" s="119" t="str">
        <f t="shared" si="97"/>
        <v>;;;;</v>
      </c>
      <c r="F1467" s="36" t="s">
        <v>590</v>
      </c>
      <c r="I1467" s="36"/>
      <c r="K1467" s="57" t="e">
        <f>VLOOKUP(N1467,stamgegevens!B$2:D$80,2,FALSE)</f>
        <v>#N/A</v>
      </c>
      <c r="L1467" s="114" t="e">
        <f>VLOOKUP(YEAR(O1467)-VLOOKUP(N1467,stamgegevens!$B$2:$D$297,2,FALSE),stamgegevens!$F$3:$G$297,2,FALSE)</f>
        <v>#N/A</v>
      </c>
      <c r="O1467" s="113"/>
    </row>
    <row r="1468" spans="1:15" hidden="1" x14ac:dyDescent="0.55000000000000004">
      <c r="A1468" s="117" t="e">
        <f>VLOOKUP(B1468,verwijzingen!$A$5:$B$152,2,FALSE)&amp;L1468</f>
        <v>#N/A</v>
      </c>
      <c r="B1468" s="119" t="str">
        <f t="shared" si="98"/>
        <v>;;;;</v>
      </c>
      <c r="C1468" s="119" t="str">
        <f t="shared" si="99"/>
        <v>;;;</v>
      </c>
      <c r="D1468" s="119" t="str">
        <f t="shared" si="96"/>
        <v>;;;</v>
      </c>
      <c r="E1468" s="119" t="str">
        <f t="shared" si="97"/>
        <v>;;;;</v>
      </c>
      <c r="F1468" s="36" t="s">
        <v>590</v>
      </c>
      <c r="I1468" s="36"/>
      <c r="K1468" s="57" t="e">
        <f>VLOOKUP(N1468,stamgegevens!B$2:D$80,2,FALSE)</f>
        <v>#N/A</v>
      </c>
      <c r="L1468" s="114" t="e">
        <f>VLOOKUP(YEAR(O1468)-VLOOKUP(N1468,stamgegevens!$B$2:$D$297,2,FALSE),stamgegevens!$F$3:$G$297,2,FALSE)</f>
        <v>#N/A</v>
      </c>
      <c r="O1468" s="113"/>
    </row>
    <row r="1469" spans="1:15" hidden="1" x14ac:dyDescent="0.55000000000000004">
      <c r="A1469" s="117" t="e">
        <f>VLOOKUP(B1469,verwijzingen!$A$5:$B$152,2,FALSE)&amp;L1469</f>
        <v>#N/A</v>
      </c>
      <c r="B1469" s="119" t="str">
        <f t="shared" si="98"/>
        <v>;;;;</v>
      </c>
      <c r="C1469" s="119" t="str">
        <f t="shared" si="99"/>
        <v>;;;</v>
      </c>
      <c r="D1469" s="119" t="str">
        <f t="shared" si="96"/>
        <v>;;;</v>
      </c>
      <c r="E1469" s="119" t="str">
        <f t="shared" si="97"/>
        <v>;;;;</v>
      </c>
      <c r="F1469" s="36" t="s">
        <v>590</v>
      </c>
      <c r="I1469" s="36"/>
      <c r="K1469" s="57" t="e">
        <f>VLOOKUP(N1469,stamgegevens!B$2:D$80,2,FALSE)</f>
        <v>#N/A</v>
      </c>
      <c r="L1469" s="114" t="e">
        <f>VLOOKUP(YEAR(O1469)-VLOOKUP(N1469,stamgegevens!$B$2:$D$297,2,FALSE),stamgegevens!$F$3:$G$297,2,FALSE)</f>
        <v>#N/A</v>
      </c>
      <c r="O1469" s="113"/>
    </row>
    <row r="1470" spans="1:15" hidden="1" x14ac:dyDescent="0.55000000000000004">
      <c r="A1470" s="117" t="e">
        <f>VLOOKUP(B1470,verwijzingen!$A$5:$B$152,2,FALSE)&amp;L1470</f>
        <v>#N/A</v>
      </c>
      <c r="B1470" s="119" t="str">
        <f t="shared" si="98"/>
        <v>;;;;</v>
      </c>
      <c r="C1470" s="119" t="str">
        <f t="shared" si="99"/>
        <v>;;;</v>
      </c>
      <c r="D1470" s="119" t="str">
        <f t="shared" si="96"/>
        <v>;;;</v>
      </c>
      <c r="E1470" s="119" t="str">
        <f t="shared" si="97"/>
        <v>;;;;</v>
      </c>
      <c r="F1470" s="36" t="s">
        <v>590</v>
      </c>
      <c r="I1470" s="36"/>
      <c r="K1470" s="57" t="e">
        <f>VLOOKUP(N1470,stamgegevens!B$2:D$80,2,FALSE)</f>
        <v>#N/A</v>
      </c>
      <c r="L1470" s="114" t="e">
        <f>VLOOKUP(YEAR(O1470)-VLOOKUP(N1470,stamgegevens!$B$2:$D$297,2,FALSE),stamgegevens!$F$3:$G$297,2,FALSE)</f>
        <v>#N/A</v>
      </c>
      <c r="O1470" s="113"/>
    </row>
    <row r="1471" spans="1:15" hidden="1" x14ac:dyDescent="0.55000000000000004">
      <c r="A1471" s="117" t="e">
        <f>VLOOKUP(B1471,verwijzingen!$A$5:$B$152,2,FALSE)&amp;L1471</f>
        <v>#N/A</v>
      </c>
      <c r="B1471" s="119" t="str">
        <f t="shared" si="98"/>
        <v>;;;;</v>
      </c>
      <c r="C1471" s="119" t="str">
        <f t="shared" si="99"/>
        <v>;;;</v>
      </c>
      <c r="D1471" s="119" t="str">
        <f t="shared" si="96"/>
        <v>;;;</v>
      </c>
      <c r="E1471" s="119" t="str">
        <f t="shared" si="97"/>
        <v>;;;;</v>
      </c>
      <c r="F1471" s="36" t="s">
        <v>590</v>
      </c>
      <c r="I1471" s="36"/>
      <c r="K1471" s="57" t="e">
        <f>VLOOKUP(N1471,stamgegevens!B$2:D$80,2,FALSE)</f>
        <v>#N/A</v>
      </c>
      <c r="L1471" s="114" t="e">
        <f>VLOOKUP(YEAR(O1471)-VLOOKUP(N1471,stamgegevens!$B$2:$D$297,2,FALSE),stamgegevens!$F$3:$G$297,2,FALSE)</f>
        <v>#N/A</v>
      </c>
      <c r="O1471" s="113"/>
    </row>
    <row r="1472" spans="1:15" hidden="1" x14ac:dyDescent="0.55000000000000004">
      <c r="A1472" s="117" t="e">
        <f>VLOOKUP(B1472,verwijzingen!$A$5:$B$152,2,FALSE)&amp;L1472</f>
        <v>#N/A</v>
      </c>
      <c r="B1472" s="119" t="str">
        <f t="shared" si="98"/>
        <v>;;;;</v>
      </c>
      <c r="C1472" s="119" t="str">
        <f t="shared" si="99"/>
        <v>;;;</v>
      </c>
      <c r="D1472" s="119" t="str">
        <f t="shared" si="96"/>
        <v>;;;</v>
      </c>
      <c r="E1472" s="119" t="str">
        <f t="shared" si="97"/>
        <v>;;;;</v>
      </c>
      <c r="F1472" s="36" t="s">
        <v>590</v>
      </c>
      <c r="I1472" s="36"/>
      <c r="K1472" s="57" t="e">
        <f>VLOOKUP(N1472,stamgegevens!B$2:D$80,2,FALSE)</f>
        <v>#N/A</v>
      </c>
      <c r="L1472" s="114" t="e">
        <f>VLOOKUP(YEAR(O1472)-VLOOKUP(N1472,stamgegevens!$B$2:$D$297,2,FALSE),stamgegevens!$F$3:$G$297,2,FALSE)</f>
        <v>#N/A</v>
      </c>
      <c r="O1472" s="113"/>
    </row>
    <row r="1473" spans="1:15" hidden="1" x14ac:dyDescent="0.55000000000000004">
      <c r="A1473" s="117" t="e">
        <f>VLOOKUP(B1473,verwijzingen!$A$5:$B$152,2,FALSE)&amp;L1473</f>
        <v>#N/A</v>
      </c>
      <c r="B1473" s="119" t="str">
        <f t="shared" si="98"/>
        <v>;;;;</v>
      </c>
      <c r="C1473" s="119" t="str">
        <f t="shared" si="99"/>
        <v>;;;</v>
      </c>
      <c r="D1473" s="119" t="str">
        <f t="shared" si="96"/>
        <v>;;;</v>
      </c>
      <c r="E1473" s="119" t="str">
        <f t="shared" si="97"/>
        <v>;;;;</v>
      </c>
      <c r="F1473" s="36" t="s">
        <v>590</v>
      </c>
      <c r="I1473" s="36"/>
      <c r="K1473" s="57" t="e">
        <f>VLOOKUP(N1473,stamgegevens!B$2:D$80,2,FALSE)</f>
        <v>#N/A</v>
      </c>
      <c r="L1473" s="114" t="e">
        <f>VLOOKUP(YEAR(O1473)-VLOOKUP(N1473,stamgegevens!$B$2:$D$297,2,FALSE),stamgegevens!$F$3:$G$297,2,FALSE)</f>
        <v>#N/A</v>
      </c>
      <c r="O1473" s="113"/>
    </row>
    <row r="1474" spans="1:15" hidden="1" x14ac:dyDescent="0.55000000000000004">
      <c r="A1474" s="117" t="e">
        <f>VLOOKUP(B1474,verwijzingen!$A$5:$B$152,2,FALSE)&amp;L1474</f>
        <v>#N/A</v>
      </c>
      <c r="B1474" s="119" t="str">
        <f t="shared" si="98"/>
        <v>;;;;</v>
      </c>
      <c r="C1474" s="119" t="str">
        <f t="shared" si="99"/>
        <v>;;;</v>
      </c>
      <c r="D1474" s="119" t="str">
        <f t="shared" si="96"/>
        <v>;;;</v>
      </c>
      <c r="E1474" s="119" t="str">
        <f t="shared" si="97"/>
        <v>;;;;</v>
      </c>
      <c r="F1474" s="36" t="s">
        <v>590</v>
      </c>
      <c r="I1474" s="36"/>
      <c r="K1474" s="57" t="e">
        <f>VLOOKUP(N1474,stamgegevens!B$2:D$80,2,FALSE)</f>
        <v>#N/A</v>
      </c>
      <c r="L1474" s="114" t="e">
        <f>VLOOKUP(YEAR(O1474)-VLOOKUP(N1474,stamgegevens!$B$2:$D$297,2,FALSE),stamgegevens!$F$3:$G$297,2,FALSE)</f>
        <v>#N/A</v>
      </c>
      <c r="O1474" s="113"/>
    </row>
    <row r="1475" spans="1:15" hidden="1" x14ac:dyDescent="0.55000000000000004">
      <c r="A1475" s="117" t="e">
        <f>VLOOKUP(B1475,verwijzingen!$A$5:$B$152,2,FALSE)&amp;L1475</f>
        <v>#N/A</v>
      </c>
      <c r="B1475" s="119" t="str">
        <f t="shared" si="98"/>
        <v>;;;;</v>
      </c>
      <c r="C1475" s="119" t="str">
        <f t="shared" si="99"/>
        <v>;;;</v>
      </c>
      <c r="D1475" s="119" t="str">
        <f t="shared" si="96"/>
        <v>;;;</v>
      </c>
      <c r="E1475" s="119" t="str">
        <f t="shared" si="97"/>
        <v>;;;;</v>
      </c>
      <c r="F1475" s="36" t="s">
        <v>590</v>
      </c>
      <c r="I1475" s="36"/>
      <c r="K1475" s="57" t="e">
        <f>VLOOKUP(N1475,stamgegevens!B$2:D$80,2,FALSE)</f>
        <v>#N/A</v>
      </c>
      <c r="L1475" s="114" t="e">
        <f>VLOOKUP(YEAR(O1475)-VLOOKUP(N1475,stamgegevens!$B$2:$D$297,2,FALSE),stamgegevens!$F$3:$G$297,2,FALSE)</f>
        <v>#N/A</v>
      </c>
      <c r="O1475" s="113"/>
    </row>
    <row r="1476" spans="1:15" hidden="1" x14ac:dyDescent="0.55000000000000004">
      <c r="A1476" s="117" t="e">
        <f>VLOOKUP(B1476,verwijzingen!$A$5:$B$152,2,FALSE)&amp;L1476</f>
        <v>#N/A</v>
      </c>
      <c r="B1476" s="119" t="str">
        <f t="shared" si="98"/>
        <v>;;;;</v>
      </c>
      <c r="C1476" s="119" t="str">
        <f t="shared" si="99"/>
        <v>;;;</v>
      </c>
      <c r="D1476" s="119" t="str">
        <f t="shared" si="96"/>
        <v>;;;</v>
      </c>
      <c r="E1476" s="119" t="str">
        <f t="shared" si="97"/>
        <v>;;;;</v>
      </c>
      <c r="F1476" s="36" t="s">
        <v>590</v>
      </c>
      <c r="I1476" s="36"/>
      <c r="K1476" s="57" t="e">
        <f>VLOOKUP(N1476,stamgegevens!B$2:D$80,2,FALSE)</f>
        <v>#N/A</v>
      </c>
      <c r="L1476" s="114" t="e">
        <f>VLOOKUP(YEAR(O1476)-VLOOKUP(N1476,stamgegevens!$B$2:$D$297,2,FALSE),stamgegevens!$F$3:$G$297,2,FALSE)</f>
        <v>#N/A</v>
      </c>
      <c r="O1476" s="113"/>
    </row>
    <row r="1477" spans="1:15" hidden="1" x14ac:dyDescent="0.55000000000000004">
      <c r="A1477" s="117" t="e">
        <f>VLOOKUP(B1477,verwijzingen!$A$5:$B$152,2,FALSE)&amp;L1477</f>
        <v>#N/A</v>
      </c>
      <c r="B1477" s="119" t="str">
        <f t="shared" si="98"/>
        <v>;;;;</v>
      </c>
      <c r="C1477" s="119" t="str">
        <f t="shared" si="99"/>
        <v>;;;</v>
      </c>
      <c r="D1477" s="119" t="str">
        <f t="shared" si="96"/>
        <v>;;;</v>
      </c>
      <c r="E1477" s="119" t="str">
        <f t="shared" si="97"/>
        <v>;;;;</v>
      </c>
      <c r="F1477" s="36" t="s">
        <v>590</v>
      </c>
      <c r="I1477" s="36"/>
      <c r="K1477" s="57" t="e">
        <f>VLOOKUP(N1477,stamgegevens!B$2:D$80,2,FALSE)</f>
        <v>#N/A</v>
      </c>
      <c r="L1477" s="114" t="e">
        <f>VLOOKUP(YEAR(O1477)-VLOOKUP(N1477,stamgegevens!$B$2:$D$297,2,FALSE),stamgegevens!$F$3:$G$297,2,FALSE)</f>
        <v>#N/A</v>
      </c>
      <c r="O1477" s="113"/>
    </row>
    <row r="1478" spans="1:15" hidden="1" x14ac:dyDescent="0.55000000000000004">
      <c r="A1478" s="117" t="e">
        <f>VLOOKUP(B1478,verwijzingen!$A$5:$B$152,2,FALSE)&amp;L1478</f>
        <v>#N/A</v>
      </c>
      <c r="B1478" s="119" t="str">
        <f t="shared" si="98"/>
        <v>;;;;</v>
      </c>
      <c r="C1478" s="119" t="str">
        <f t="shared" si="99"/>
        <v>;;;</v>
      </c>
      <c r="D1478" s="119" t="str">
        <f t="shared" si="96"/>
        <v>;;;</v>
      </c>
      <c r="E1478" s="119" t="str">
        <f t="shared" si="97"/>
        <v>;;;;</v>
      </c>
      <c r="F1478" s="36" t="s">
        <v>590</v>
      </c>
      <c r="I1478" s="36"/>
      <c r="K1478" s="57" t="e">
        <f>VLOOKUP(N1478,stamgegevens!B$2:D$80,2,FALSE)</f>
        <v>#N/A</v>
      </c>
      <c r="L1478" s="114" t="e">
        <f>VLOOKUP(YEAR(O1478)-VLOOKUP(N1478,stamgegevens!$B$2:$D$297,2,FALSE),stamgegevens!$F$3:$G$297,2,FALSE)</f>
        <v>#N/A</v>
      </c>
      <c r="O1478" s="113"/>
    </row>
    <row r="1479" spans="1:15" hidden="1" x14ac:dyDescent="0.55000000000000004">
      <c r="A1479" s="117" t="e">
        <f>VLOOKUP(B1479,verwijzingen!$A$5:$B$152,2,FALSE)&amp;L1479</f>
        <v>#N/A</v>
      </c>
      <c r="B1479" s="119" t="str">
        <f t="shared" si="98"/>
        <v>;;;;</v>
      </c>
      <c r="C1479" s="119" t="str">
        <f t="shared" si="99"/>
        <v>;;;</v>
      </c>
      <c r="D1479" s="119" t="str">
        <f t="shared" si="96"/>
        <v>;;;</v>
      </c>
      <c r="E1479" s="119" t="str">
        <f t="shared" si="97"/>
        <v>;;;;</v>
      </c>
      <c r="F1479" s="36" t="s">
        <v>590</v>
      </c>
      <c r="I1479" s="36"/>
      <c r="K1479" s="57" t="e">
        <f>VLOOKUP(N1479,stamgegevens!B$2:D$80,2,FALSE)</f>
        <v>#N/A</v>
      </c>
      <c r="L1479" s="114" t="e">
        <f>VLOOKUP(YEAR(O1479)-VLOOKUP(N1479,stamgegevens!$B$2:$D$297,2,FALSE),stamgegevens!$F$3:$G$297,2,FALSE)</f>
        <v>#N/A</v>
      </c>
      <c r="O1479" s="113"/>
    </row>
    <row r="1480" spans="1:15" hidden="1" x14ac:dyDescent="0.55000000000000004">
      <c r="A1480" s="117" t="e">
        <f>VLOOKUP(B1480,verwijzingen!$A$5:$B$152,2,FALSE)&amp;L1480</f>
        <v>#N/A</v>
      </c>
      <c r="B1480" s="119" t="str">
        <f t="shared" si="98"/>
        <v>;;;;</v>
      </c>
      <c r="C1480" s="119" t="str">
        <f t="shared" si="99"/>
        <v>;;;</v>
      </c>
      <c r="D1480" s="119" t="str">
        <f t="shared" si="96"/>
        <v>;;;</v>
      </c>
      <c r="E1480" s="119" t="str">
        <f t="shared" si="97"/>
        <v>;;;;</v>
      </c>
      <c r="F1480" s="36" t="s">
        <v>590</v>
      </c>
      <c r="I1480" s="36"/>
      <c r="K1480" s="57" t="e">
        <f>VLOOKUP(N1480,stamgegevens!B$2:D$80,2,FALSE)</f>
        <v>#N/A</v>
      </c>
      <c r="L1480" s="114" t="e">
        <f>VLOOKUP(YEAR(O1480)-VLOOKUP(N1480,stamgegevens!$B$2:$D$297,2,FALSE),stamgegevens!$F$3:$G$297,2,FALSE)</f>
        <v>#N/A</v>
      </c>
      <c r="O1480" s="113"/>
    </row>
    <row r="1481" spans="1:15" hidden="1" x14ac:dyDescent="0.55000000000000004">
      <c r="A1481" s="117" t="e">
        <f>VLOOKUP(B1481,verwijzingen!$A$5:$B$152,2,FALSE)&amp;L1481</f>
        <v>#N/A</v>
      </c>
      <c r="B1481" s="119" t="str">
        <f t="shared" si="98"/>
        <v>;;;;</v>
      </c>
      <c r="C1481" s="119" t="str">
        <f t="shared" si="99"/>
        <v>;;;</v>
      </c>
      <c r="D1481" s="119" t="str">
        <f t="shared" si="96"/>
        <v>;;;</v>
      </c>
      <c r="E1481" s="119" t="str">
        <f t="shared" si="97"/>
        <v>;;;;</v>
      </c>
      <c r="F1481" s="36" t="s">
        <v>590</v>
      </c>
      <c r="I1481" s="36"/>
      <c r="K1481" s="57" t="e">
        <f>VLOOKUP(N1481,stamgegevens!B$2:D$80,2,FALSE)</f>
        <v>#N/A</v>
      </c>
      <c r="L1481" s="114" t="e">
        <f>VLOOKUP(YEAR(O1481)-VLOOKUP(N1481,stamgegevens!$B$2:$D$297,2,FALSE),stamgegevens!$F$3:$G$297,2,FALSE)</f>
        <v>#N/A</v>
      </c>
      <c r="O1481" s="113"/>
    </row>
    <row r="1482" spans="1:15" hidden="1" x14ac:dyDescent="0.55000000000000004">
      <c r="A1482" s="117" t="e">
        <f>VLOOKUP(B1482,verwijzingen!$A$5:$B$152,2,FALSE)&amp;L1482</f>
        <v>#N/A</v>
      </c>
      <c r="B1482" s="119" t="str">
        <f t="shared" si="98"/>
        <v>;;;;</v>
      </c>
      <c r="C1482" s="119" t="str">
        <f t="shared" si="99"/>
        <v>;;;</v>
      </c>
      <c r="D1482" s="119" t="str">
        <f t="shared" si="96"/>
        <v>;;;</v>
      </c>
      <c r="E1482" s="119" t="str">
        <f t="shared" si="97"/>
        <v>;;;;</v>
      </c>
      <c r="F1482" s="36" t="s">
        <v>590</v>
      </c>
      <c r="I1482" s="36"/>
      <c r="K1482" s="57" t="e">
        <f>VLOOKUP(N1482,stamgegevens!B$2:D$80,2,FALSE)</f>
        <v>#N/A</v>
      </c>
      <c r="L1482" s="114" t="e">
        <f>VLOOKUP(YEAR(O1482)-VLOOKUP(N1482,stamgegevens!$B$2:$D$297,2,FALSE),stamgegevens!$F$3:$G$297,2,FALSE)</f>
        <v>#N/A</v>
      </c>
      <c r="O1482" s="113"/>
    </row>
    <row r="1483" spans="1:15" hidden="1" x14ac:dyDescent="0.55000000000000004">
      <c r="A1483" s="117" t="e">
        <f>VLOOKUP(B1483,verwijzingen!$A$5:$B$152,2,FALSE)&amp;L1483</f>
        <v>#N/A</v>
      </c>
      <c r="B1483" s="119" t="str">
        <f t="shared" si="98"/>
        <v>;;;;</v>
      </c>
      <c r="C1483" s="119" t="str">
        <f t="shared" si="99"/>
        <v>;;;</v>
      </c>
      <c r="D1483" s="119" t="str">
        <f t="shared" si="96"/>
        <v>;;;</v>
      </c>
      <c r="E1483" s="119" t="str">
        <f t="shared" si="97"/>
        <v>;;;;</v>
      </c>
      <c r="F1483" s="36" t="s">
        <v>590</v>
      </c>
      <c r="I1483" s="36"/>
      <c r="K1483" s="57" t="e">
        <f>VLOOKUP(N1483,stamgegevens!B$2:D$80,2,FALSE)</f>
        <v>#N/A</v>
      </c>
      <c r="L1483" s="114" t="e">
        <f>VLOOKUP(YEAR(O1483)-VLOOKUP(N1483,stamgegevens!$B$2:$D$297,2,FALSE),stamgegevens!$F$3:$G$297,2,FALSE)</f>
        <v>#N/A</v>
      </c>
      <c r="O1483" s="113"/>
    </row>
    <row r="1484" spans="1:15" hidden="1" x14ac:dyDescent="0.55000000000000004">
      <c r="A1484" s="117" t="e">
        <f>VLOOKUP(B1484,verwijzingen!$A$5:$B$152,2,FALSE)&amp;L1484</f>
        <v>#N/A</v>
      </c>
      <c r="B1484" s="119" t="str">
        <f t="shared" si="98"/>
        <v>;;;;</v>
      </c>
      <c r="C1484" s="119" t="str">
        <f t="shared" si="99"/>
        <v>;;;</v>
      </c>
      <c r="D1484" s="119" t="str">
        <f t="shared" si="96"/>
        <v>;;;</v>
      </c>
      <c r="E1484" s="119" t="str">
        <f t="shared" si="97"/>
        <v>;;;;</v>
      </c>
      <c r="F1484" s="36" t="s">
        <v>590</v>
      </c>
      <c r="I1484" s="36"/>
      <c r="K1484" s="57" t="e">
        <f>VLOOKUP(N1484,stamgegevens!B$2:D$80,2,FALSE)</f>
        <v>#N/A</v>
      </c>
      <c r="L1484" s="114" t="e">
        <f>VLOOKUP(YEAR(O1484)-VLOOKUP(N1484,stamgegevens!$B$2:$D$297,2,FALSE),stamgegevens!$F$3:$G$297,2,FALSE)</f>
        <v>#N/A</v>
      </c>
      <c r="O1484" s="113"/>
    </row>
    <row r="1485" spans="1:15" hidden="1" x14ac:dyDescent="0.55000000000000004">
      <c r="A1485" s="117" t="e">
        <f>VLOOKUP(B1485,verwijzingen!$A$5:$B$152,2,FALSE)&amp;L1485</f>
        <v>#N/A</v>
      </c>
      <c r="B1485" s="119" t="str">
        <f t="shared" si="98"/>
        <v>;;;;</v>
      </c>
      <c r="C1485" s="119" t="str">
        <f t="shared" si="99"/>
        <v>;;;</v>
      </c>
      <c r="D1485" s="119" t="str">
        <f t="shared" si="96"/>
        <v>;;;</v>
      </c>
      <c r="E1485" s="119" t="str">
        <f t="shared" si="97"/>
        <v>;;;;</v>
      </c>
      <c r="F1485" s="36" t="s">
        <v>590</v>
      </c>
      <c r="I1485" s="36"/>
      <c r="K1485" s="57" t="e">
        <f>VLOOKUP(N1485,stamgegevens!B$2:D$80,2,FALSE)</f>
        <v>#N/A</v>
      </c>
      <c r="L1485" s="114" t="e">
        <f>VLOOKUP(YEAR(O1485)-VLOOKUP(N1485,stamgegevens!$B$2:$D$297,2,FALSE),stamgegevens!$F$3:$G$297,2,FALSE)</f>
        <v>#N/A</v>
      </c>
      <c r="O1485" s="113"/>
    </row>
    <row r="1486" spans="1:15" hidden="1" x14ac:dyDescent="0.55000000000000004">
      <c r="A1486" s="117" t="e">
        <f>VLOOKUP(B1486,verwijzingen!$A$5:$B$152,2,FALSE)&amp;L1486</f>
        <v>#N/A</v>
      </c>
      <c r="B1486" s="119" t="str">
        <f t="shared" si="98"/>
        <v>;;;;</v>
      </c>
      <c r="C1486" s="119" t="str">
        <f t="shared" si="99"/>
        <v>;;;</v>
      </c>
      <c r="D1486" s="119" t="str">
        <f t="shared" si="96"/>
        <v>;;;</v>
      </c>
      <c r="E1486" s="119" t="str">
        <f t="shared" si="97"/>
        <v>;;;;</v>
      </c>
      <c r="F1486" s="36" t="s">
        <v>590</v>
      </c>
      <c r="I1486" s="36"/>
      <c r="K1486" s="57" t="e">
        <f>VLOOKUP(N1486,stamgegevens!B$2:D$80,2,FALSE)</f>
        <v>#N/A</v>
      </c>
      <c r="L1486" s="114" t="e">
        <f>VLOOKUP(YEAR(O1486)-VLOOKUP(N1486,stamgegevens!$B$2:$D$297,2,FALSE),stamgegevens!$F$3:$G$297,2,FALSE)</f>
        <v>#N/A</v>
      </c>
      <c r="O1486" s="113"/>
    </row>
    <row r="1487" spans="1:15" hidden="1" x14ac:dyDescent="0.55000000000000004">
      <c r="A1487" s="117" t="e">
        <f>VLOOKUP(B1487,verwijzingen!$A$5:$B$152,2,FALSE)&amp;L1487</f>
        <v>#N/A</v>
      </c>
      <c r="B1487" s="119" t="str">
        <f t="shared" si="98"/>
        <v>;;;;</v>
      </c>
      <c r="C1487" s="119" t="str">
        <f t="shared" si="99"/>
        <v>;;;</v>
      </c>
      <c r="D1487" s="119" t="str">
        <f t="shared" si="96"/>
        <v>;;;</v>
      </c>
      <c r="E1487" s="119" t="str">
        <f t="shared" si="97"/>
        <v>;;;;</v>
      </c>
      <c r="F1487" s="36" t="s">
        <v>590</v>
      </c>
      <c r="I1487" s="36"/>
      <c r="K1487" s="57" t="e">
        <f>VLOOKUP(N1487,stamgegevens!B$2:D$80,2,FALSE)</f>
        <v>#N/A</v>
      </c>
      <c r="L1487" s="114" t="e">
        <f>VLOOKUP(YEAR(O1487)-VLOOKUP(N1487,stamgegevens!$B$2:$D$297,2,FALSE),stamgegevens!$F$3:$G$297,2,FALSE)</f>
        <v>#N/A</v>
      </c>
      <c r="O1487" s="113"/>
    </row>
    <row r="1488" spans="1:15" hidden="1" x14ac:dyDescent="0.55000000000000004">
      <c r="A1488" s="117" t="e">
        <f>VLOOKUP(B1488,verwijzingen!$A$5:$B$152,2,FALSE)&amp;L1488</f>
        <v>#N/A</v>
      </c>
      <c r="B1488" s="119" t="str">
        <f t="shared" si="98"/>
        <v>;;;;</v>
      </c>
      <c r="C1488" s="119" t="str">
        <f t="shared" si="99"/>
        <v>;;;</v>
      </c>
      <c r="D1488" s="119" t="str">
        <f t="shared" si="96"/>
        <v>;;;</v>
      </c>
      <c r="E1488" s="119" t="str">
        <f t="shared" si="97"/>
        <v>;;;;</v>
      </c>
      <c r="F1488" s="36" t="s">
        <v>590</v>
      </c>
      <c r="I1488" s="36"/>
      <c r="K1488" s="57" t="e">
        <f>VLOOKUP(N1488,stamgegevens!B$2:D$80,2,FALSE)</f>
        <v>#N/A</v>
      </c>
      <c r="L1488" s="114" t="e">
        <f>VLOOKUP(YEAR(O1488)-VLOOKUP(N1488,stamgegevens!$B$2:$D$297,2,FALSE),stamgegevens!$F$3:$G$297,2,FALSE)</f>
        <v>#N/A</v>
      </c>
      <c r="O1488" s="113"/>
    </row>
    <row r="1489" spans="1:25" hidden="1" x14ac:dyDescent="0.55000000000000004">
      <c r="A1489" s="117" t="e">
        <f>VLOOKUP(B1489,verwijzingen!$A$5:$B$152,2,FALSE)&amp;L1489</f>
        <v>#N/A</v>
      </c>
      <c r="B1489" s="119" t="str">
        <f t="shared" si="98"/>
        <v>;;;;</v>
      </c>
      <c r="C1489" s="119" t="str">
        <f t="shared" si="99"/>
        <v>;;;</v>
      </c>
      <c r="D1489" s="119" t="str">
        <f t="shared" si="96"/>
        <v>;;;</v>
      </c>
      <c r="E1489" s="119" t="str">
        <f t="shared" si="97"/>
        <v>;;;;</v>
      </c>
      <c r="F1489" s="36" t="s">
        <v>590</v>
      </c>
      <c r="I1489" s="36"/>
      <c r="K1489" s="57" t="e">
        <f>VLOOKUP(N1489,stamgegevens!B$2:D$80,2,FALSE)</f>
        <v>#N/A</v>
      </c>
      <c r="L1489" s="114" t="e">
        <f>VLOOKUP(YEAR(O1489)-VLOOKUP(N1489,stamgegevens!$B$2:$D$297,2,FALSE),stamgegevens!$F$3:$G$297,2,FALSE)</f>
        <v>#N/A</v>
      </c>
      <c r="O1489" s="113"/>
    </row>
    <row r="1490" spans="1:25" hidden="1" x14ac:dyDescent="0.55000000000000004">
      <c r="A1490" s="117" t="e">
        <f>VLOOKUP(B1490,verwijzingen!$A$5:$B$152,2,FALSE)&amp;L1490</f>
        <v>#N/A</v>
      </c>
      <c r="B1490" s="119" t="str">
        <f t="shared" si="98"/>
        <v>;;;;</v>
      </c>
      <c r="C1490" s="119" t="str">
        <f t="shared" si="99"/>
        <v>;;;</v>
      </c>
      <c r="D1490" s="119" t="str">
        <f t="shared" si="96"/>
        <v>;;;</v>
      </c>
      <c r="E1490" s="119" t="str">
        <f t="shared" si="97"/>
        <v>;;;;</v>
      </c>
      <c r="F1490" s="36" t="s">
        <v>590</v>
      </c>
      <c r="I1490" s="36"/>
      <c r="K1490" s="57" t="e">
        <f>VLOOKUP(N1490,stamgegevens!B$2:D$80,2,FALSE)</f>
        <v>#N/A</v>
      </c>
      <c r="L1490" s="114" t="e">
        <f>VLOOKUP(YEAR(O1490)-VLOOKUP(N1490,stamgegevens!$B$2:$D$297,2,FALSE),stamgegevens!$F$3:$G$297,2,FALSE)</f>
        <v>#N/A</v>
      </c>
      <c r="O1490" s="113"/>
    </row>
    <row r="1491" spans="1:25" hidden="1" x14ac:dyDescent="0.55000000000000004">
      <c r="A1491" s="117" t="e">
        <f>VLOOKUP(B1491,verwijzingen!$A$5:$B$152,2,FALSE)&amp;L1491</f>
        <v>#N/A</v>
      </c>
      <c r="B1491" s="119" t="str">
        <f t="shared" si="98"/>
        <v>;;;;</v>
      </c>
      <c r="C1491" s="119" t="str">
        <f t="shared" si="99"/>
        <v>;;;</v>
      </c>
      <c r="D1491" s="119" t="str">
        <f t="shared" si="96"/>
        <v>;;;</v>
      </c>
      <c r="E1491" s="119" t="str">
        <f t="shared" si="97"/>
        <v>;;;;</v>
      </c>
      <c r="F1491" s="36" t="s">
        <v>590</v>
      </c>
      <c r="I1491" s="36"/>
      <c r="K1491" s="57" t="e">
        <f>VLOOKUP(N1491,stamgegevens!B$2:D$80,2,FALSE)</f>
        <v>#N/A</v>
      </c>
      <c r="L1491" s="114" t="e">
        <f>VLOOKUP(YEAR(O1491)-VLOOKUP(N1491,stamgegevens!$B$2:$D$297,2,FALSE),stamgegevens!$F$3:$G$297,2,FALSE)</f>
        <v>#N/A</v>
      </c>
      <c r="O1491" s="113"/>
    </row>
    <row r="1492" spans="1:25" hidden="1" x14ac:dyDescent="0.55000000000000004">
      <c r="A1492" s="117" t="e">
        <f>VLOOKUP(B1492,verwijzingen!$A$5:$B$152,2,FALSE)&amp;L1492</f>
        <v>#N/A</v>
      </c>
      <c r="B1492" s="119" t="str">
        <f t="shared" si="98"/>
        <v>;;;;</v>
      </c>
      <c r="C1492" s="119" t="str">
        <f t="shared" si="99"/>
        <v>;;;</v>
      </c>
      <c r="D1492" s="119" t="str">
        <f t="shared" si="96"/>
        <v>;;;</v>
      </c>
      <c r="E1492" s="119" t="str">
        <f t="shared" si="97"/>
        <v>;;;;</v>
      </c>
      <c r="F1492" s="36" t="s">
        <v>590</v>
      </c>
      <c r="I1492" s="36"/>
      <c r="K1492" s="57" t="e">
        <f>VLOOKUP(N1492,stamgegevens!B$2:D$80,2,FALSE)</f>
        <v>#N/A</v>
      </c>
      <c r="L1492" s="114" t="e">
        <f>VLOOKUP(YEAR(O1492)-VLOOKUP(N1492,stamgegevens!$B$2:$D$297,2,FALSE),stamgegevens!$F$3:$G$297,2,FALSE)</f>
        <v>#N/A</v>
      </c>
      <c r="O1492" s="113"/>
    </row>
    <row r="1493" spans="1:25" hidden="1" x14ac:dyDescent="0.55000000000000004">
      <c r="A1493" s="117" t="e">
        <f>VLOOKUP(B1493,verwijzingen!$A$5:$B$152,2,FALSE)&amp;L1493</f>
        <v>#N/A</v>
      </c>
      <c r="B1493" s="119" t="str">
        <f t="shared" si="98"/>
        <v>;;;;</v>
      </c>
      <c r="C1493" s="119" t="str">
        <f t="shared" si="99"/>
        <v>;;;</v>
      </c>
      <c r="D1493" s="119" t="str">
        <f t="shared" ref="D1493:D1497" si="100">CONCATENATE(C1493,M1493)</f>
        <v>;;;</v>
      </c>
      <c r="E1493" s="119" t="str">
        <f t="shared" ref="E1493:E1497" si="101">+B1493&amp;M1493</f>
        <v>;;;;</v>
      </c>
      <c r="F1493" s="36" t="s">
        <v>590</v>
      </c>
      <c r="I1493" s="36"/>
      <c r="K1493" s="57" t="e">
        <f>VLOOKUP(N1493,stamgegevens!B$2:D$80,2,FALSE)</f>
        <v>#N/A</v>
      </c>
      <c r="L1493" s="114" t="e">
        <f>VLOOKUP(YEAR(O1493)-VLOOKUP(N1493,stamgegevens!$B$2:$D$297,2,FALSE),stamgegevens!$F$3:$G$297,2,FALSE)</f>
        <v>#N/A</v>
      </c>
      <c r="O1493" s="113"/>
    </row>
    <row r="1494" spans="1:25" hidden="1" x14ac:dyDescent="0.55000000000000004">
      <c r="A1494" s="117" t="e">
        <f>VLOOKUP(B1494,verwijzingen!$A$5:$B$152,2,FALSE)&amp;L1494</f>
        <v>#N/A</v>
      </c>
      <c r="B1494" s="119" t="str">
        <f t="shared" si="98"/>
        <v>;;;;</v>
      </c>
      <c r="C1494" s="119" t="str">
        <f t="shared" si="99"/>
        <v>;;;</v>
      </c>
      <c r="D1494" s="119" t="str">
        <f t="shared" si="100"/>
        <v>;;;</v>
      </c>
      <c r="E1494" s="119" t="str">
        <f t="shared" si="101"/>
        <v>;;;;</v>
      </c>
      <c r="F1494" s="36" t="s">
        <v>590</v>
      </c>
      <c r="I1494" s="36"/>
      <c r="K1494" s="57" t="e">
        <f>VLOOKUP(N1494,stamgegevens!B$2:D$80,2,FALSE)</f>
        <v>#N/A</v>
      </c>
      <c r="L1494" s="114" t="e">
        <f>VLOOKUP(YEAR(O1494)-VLOOKUP(N1494,stamgegevens!$B$2:$D$297,2,FALSE),stamgegevens!$F$3:$G$297,2,FALSE)</f>
        <v>#N/A</v>
      </c>
      <c r="O1494" s="113"/>
    </row>
    <row r="1495" spans="1:25" hidden="1" x14ac:dyDescent="0.55000000000000004">
      <c r="A1495" s="117" t="e">
        <f>VLOOKUP(B1495,verwijzingen!$A$5:$B$152,2,FALSE)&amp;L1495</f>
        <v>#N/A</v>
      </c>
      <c r="B1495" s="119" t="str">
        <f t="shared" si="98"/>
        <v>;;;;</v>
      </c>
      <c r="C1495" s="119" t="str">
        <f t="shared" si="99"/>
        <v>;;;</v>
      </c>
      <c r="D1495" s="119" t="str">
        <f t="shared" si="100"/>
        <v>;;;</v>
      </c>
      <c r="E1495" s="119" t="str">
        <f t="shared" si="101"/>
        <v>;;;;</v>
      </c>
      <c r="F1495" s="36" t="s">
        <v>590</v>
      </c>
      <c r="I1495" s="36"/>
      <c r="K1495" s="57" t="e">
        <f>VLOOKUP(N1495,stamgegevens!B$2:D$80,2,FALSE)</f>
        <v>#N/A</v>
      </c>
      <c r="L1495" s="114" t="e">
        <f>VLOOKUP(YEAR(O1495)-VLOOKUP(N1495,stamgegevens!$B$2:$D$297,2,FALSE),stamgegevens!$F$3:$G$297,2,FALSE)</f>
        <v>#N/A</v>
      </c>
      <c r="O1495" s="113"/>
    </row>
    <row r="1496" spans="1:25" hidden="1" x14ac:dyDescent="0.55000000000000004">
      <c r="A1496" s="117" t="e">
        <f>VLOOKUP(B1496,verwijzingen!$A$5:$B$152,2,FALSE)&amp;L1496</f>
        <v>#N/A</v>
      </c>
      <c r="B1496" s="119" t="str">
        <f t="shared" si="98"/>
        <v>;;;;</v>
      </c>
      <c r="C1496" s="119" t="str">
        <f t="shared" si="99"/>
        <v>;;;</v>
      </c>
      <c r="D1496" s="119" t="str">
        <f t="shared" si="100"/>
        <v>;;;</v>
      </c>
      <c r="E1496" s="119" t="str">
        <f t="shared" si="101"/>
        <v>;;;;</v>
      </c>
      <c r="F1496" s="36" t="s">
        <v>590</v>
      </c>
      <c r="I1496" s="36"/>
      <c r="K1496" s="57" t="e">
        <f>VLOOKUP(N1496,stamgegevens!B$2:D$80,2,FALSE)</f>
        <v>#N/A</v>
      </c>
      <c r="L1496" s="114" t="e">
        <f>VLOOKUP(YEAR(O1496)-VLOOKUP(N1496,stamgegevens!$B$2:$D$297,2,FALSE),stamgegevens!$F$3:$G$297,2,FALSE)</f>
        <v>#N/A</v>
      </c>
      <c r="O1496" s="113"/>
    </row>
    <row r="1497" spans="1:25" hidden="1" x14ac:dyDescent="0.55000000000000004">
      <c r="A1497" s="117" t="e">
        <f>VLOOKUP(B1497,verwijzingen!$A$5:$B$152,2,FALSE)&amp;L1497</f>
        <v>#N/A</v>
      </c>
      <c r="B1497" s="119" t="str">
        <f t="shared" si="98"/>
        <v>;;;;</v>
      </c>
      <c r="C1497" s="119" t="str">
        <f t="shared" si="99"/>
        <v>;;;</v>
      </c>
      <c r="D1497" s="119" t="str">
        <f t="shared" si="100"/>
        <v>;;;</v>
      </c>
      <c r="E1497" s="119" t="str">
        <f t="shared" si="101"/>
        <v>;;;;</v>
      </c>
      <c r="F1497" s="36" t="s">
        <v>590</v>
      </c>
      <c r="I1497" s="36"/>
      <c r="K1497" s="57" t="e">
        <f>VLOOKUP(N1497,stamgegevens!B$2:D$80,2,FALSE)</f>
        <v>#N/A</v>
      </c>
      <c r="L1497" s="114" t="e">
        <f>VLOOKUP(YEAR(O1497)-VLOOKUP(N1497,stamgegevens!$B$2:$D$297,2,FALSE),stamgegevens!$F$3:$G$297,2,FALSE)</f>
        <v>#N/A</v>
      </c>
      <c r="O1497" s="113"/>
    </row>
    <row r="1498" spans="1:25" hidden="1" x14ac:dyDescent="0.55000000000000004">
      <c r="A1498" s="117" t="e">
        <f>VLOOKUP(B1498,verwijzingen!$A$5:$B$152,2,FALSE)&amp;L1498</f>
        <v>#N/A</v>
      </c>
      <c r="B1498" s="119" t="str">
        <f t="shared" si="60"/>
        <v>;;;;</v>
      </c>
      <c r="C1498" s="119" t="str">
        <f t="shared" si="61"/>
        <v>;;;</v>
      </c>
      <c r="D1498" s="119" t="str">
        <f t="shared" si="62"/>
        <v>;;;</v>
      </c>
      <c r="E1498" s="119" t="str">
        <f t="shared" si="63"/>
        <v>;;;;</v>
      </c>
      <c r="F1498" s="36" t="s">
        <v>590</v>
      </c>
      <c r="I1498" s="36"/>
      <c r="K1498" s="57" t="e">
        <f>VLOOKUP(N1498,stamgegevens!B$2:D$80,2,FALSE)</f>
        <v>#N/A</v>
      </c>
      <c r="L1498" s="114" t="e">
        <f>VLOOKUP(YEAR(O1498)-VLOOKUP(N1498,stamgegevens!$B$2:$D$297,2,FALSE),stamgegevens!$F$3:$G$297,2,FALSE)</f>
        <v>#N/A</v>
      </c>
      <c r="O1498" s="113"/>
    </row>
    <row r="1499" spans="1:25" s="151" customFormat="1" x14ac:dyDescent="0.55000000000000004">
      <c r="A1499" s="149"/>
      <c r="B1499" s="150"/>
      <c r="C1499" s="150"/>
      <c r="D1499" s="150"/>
      <c r="E1499" s="150"/>
      <c r="F1499" s="153"/>
      <c r="G1499" s="153"/>
      <c r="H1499" s="152"/>
      <c r="I1499" s="153"/>
      <c r="J1499" s="153"/>
      <c r="K1499" s="152"/>
      <c r="L1499" s="188"/>
      <c r="M1499" s="190"/>
      <c r="N1499" s="153"/>
      <c r="O1499" s="152"/>
      <c r="P1499" s="153"/>
      <c r="T1499" s="152"/>
      <c r="U1499" s="152"/>
      <c r="V1499" s="152"/>
      <c r="W1499" s="152"/>
      <c r="X1499" s="152"/>
      <c r="Y1499" s="152"/>
    </row>
    <row r="1533" spans="13:13" x14ac:dyDescent="0.55000000000000004">
      <c r="M1533" s="109" t="s">
        <v>553</v>
      </c>
    </row>
    <row r="1602" spans="13:13" x14ac:dyDescent="0.55000000000000004">
      <c r="M1602" s="109">
        <v>44.37</v>
      </c>
    </row>
  </sheetData>
  <sheetProtection formatCells="0" formatColumns="0" formatRows="0" autoFilter="0"/>
  <autoFilter ref="F1:Q1498" xr:uid="{A930D956-4FBD-4ABE-9B9D-2D4005DE7C8E}">
    <filterColumn colId="1">
      <filters blank="1">
        <filter val="korte baan"/>
      </filters>
    </filterColumn>
    <filterColumn colId="11">
      <filters>
        <filter val="record"/>
      </filters>
    </filterColumn>
  </autoFilter>
  <sortState xmlns:xlrd2="http://schemas.microsoft.com/office/spreadsheetml/2017/richdata2" ref="F2:Q92">
    <sortCondition ref="F2:F92"/>
    <sortCondition ref="G2:G92"/>
    <sortCondition ref="J2:J92"/>
    <sortCondition ref="L2:L92"/>
    <sortCondition ref="I2:I92"/>
    <sortCondition ref="H2:H92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7CE0-1F6E-4164-8953-1BADFEE8D60F}">
  <sheetPr>
    <pageSetUpPr fitToPage="1"/>
  </sheetPr>
  <dimension ref="A1:AQ64"/>
  <sheetViews>
    <sheetView topLeftCell="B40" workbookViewId="0">
      <pane xSplit="1" topLeftCell="L1" activePane="topRight" state="frozen"/>
      <selection activeCell="B1" sqref="B1"/>
      <selection pane="topRight" activeCell="N21" sqref="N21"/>
    </sheetView>
  </sheetViews>
  <sheetFormatPr defaultColWidth="23.68359375" defaultRowHeight="14.4" x14ac:dyDescent="0.55000000000000004"/>
  <cols>
    <col min="1" max="1" width="23.68359375" style="36" hidden="1" customWidth="1"/>
    <col min="2" max="2" width="5.1015625" style="36" customWidth="1"/>
    <col min="3" max="3" width="12.68359375" style="36" bestFit="1" customWidth="1"/>
    <col min="4" max="4" width="9.68359375" style="43" customWidth="1"/>
    <col min="5" max="5" width="15.68359375" style="36" customWidth="1"/>
    <col min="6" max="6" width="15.68359375" style="109" customWidth="1"/>
    <col min="7" max="7" width="15.68359375" style="110" customWidth="1"/>
    <col min="8" max="8" width="15.68359375" style="36" customWidth="1"/>
    <col min="9" max="9" width="15.68359375" style="109" customWidth="1"/>
    <col min="10" max="10" width="15.68359375" style="110" customWidth="1"/>
    <col min="11" max="11" width="15.68359375" style="36" customWidth="1"/>
    <col min="12" max="12" width="15.68359375" style="109" customWidth="1"/>
    <col min="13" max="13" width="15.68359375" style="110" customWidth="1"/>
    <col min="14" max="14" width="15.68359375" style="36" customWidth="1"/>
    <col min="15" max="15" width="15.68359375" style="109" customWidth="1"/>
    <col min="16" max="16" width="15.68359375" style="110" customWidth="1"/>
    <col min="17" max="17" width="20.5234375" style="36" customWidth="1"/>
    <col min="18" max="18" width="15.68359375" style="109" customWidth="1"/>
    <col min="19" max="19" width="15.68359375" style="110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109" customWidth="1"/>
    <col min="43" max="43" width="15.68359375" style="110" customWidth="1"/>
    <col min="44" max="16384" width="23.68359375" style="36"/>
  </cols>
  <sheetData>
    <row r="1" spans="1:43" s="17" customFormat="1" ht="23.4" thickBot="1" x14ac:dyDescent="0.9">
      <c r="A1" s="10"/>
      <c r="B1" s="11" t="s">
        <v>129</v>
      </c>
      <c r="C1" s="11"/>
      <c r="D1" s="12"/>
      <c r="E1" s="13"/>
      <c r="F1" s="59"/>
      <c r="G1" s="60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59"/>
      <c r="AQ1" s="62"/>
    </row>
    <row r="2" spans="1:43" s="25" customFormat="1" x14ac:dyDescent="0.55000000000000004">
      <c r="A2" s="18"/>
      <c r="B2" s="19"/>
      <c r="C2" s="18"/>
      <c r="D2" s="20"/>
      <c r="E2" s="21" t="s">
        <v>41</v>
      </c>
      <c r="F2" s="63"/>
      <c r="G2" s="64"/>
      <c r="H2" s="21" t="s">
        <v>42</v>
      </c>
      <c r="I2" s="63"/>
      <c r="J2" s="64"/>
      <c r="K2" s="21" t="s">
        <v>43</v>
      </c>
      <c r="L2" s="63"/>
      <c r="M2" s="64"/>
      <c r="N2" s="21" t="s">
        <v>44</v>
      </c>
      <c r="O2" s="63"/>
      <c r="P2" s="64"/>
      <c r="Q2" s="21" t="s">
        <v>45</v>
      </c>
      <c r="R2" s="63"/>
      <c r="S2" s="64"/>
      <c r="T2" s="21" t="s">
        <v>46</v>
      </c>
      <c r="U2" s="63"/>
      <c r="V2" s="64"/>
      <c r="W2" s="21" t="s">
        <v>47</v>
      </c>
      <c r="X2" s="63"/>
      <c r="Y2" s="64"/>
      <c r="Z2" s="21" t="s">
        <v>48</v>
      </c>
      <c r="AA2" s="63"/>
      <c r="AB2" s="64"/>
      <c r="AC2" s="21" t="s">
        <v>49</v>
      </c>
      <c r="AD2" s="63"/>
      <c r="AE2" s="64"/>
      <c r="AF2" s="21" t="s">
        <v>50</v>
      </c>
      <c r="AG2" s="63"/>
      <c r="AH2" s="64"/>
      <c r="AI2" s="21" t="s">
        <v>51</v>
      </c>
      <c r="AJ2" s="63"/>
      <c r="AK2" s="64"/>
      <c r="AL2" s="21" t="s">
        <v>52</v>
      </c>
      <c r="AM2" s="63"/>
      <c r="AN2" s="64"/>
      <c r="AO2" s="21" t="s">
        <v>251</v>
      </c>
      <c r="AP2" s="63"/>
      <c r="AQ2" s="64"/>
    </row>
    <row r="3" spans="1:43" s="25" customFormat="1" ht="14.7" thickBot="1" x14ac:dyDescent="0.6">
      <c r="A3" s="18"/>
      <c r="B3" s="19"/>
      <c r="C3" s="18"/>
      <c r="D3" s="20"/>
      <c r="E3" s="66" t="s">
        <v>5</v>
      </c>
      <c r="F3" s="69" t="s">
        <v>10</v>
      </c>
      <c r="G3" s="70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69" t="s">
        <v>10</v>
      </c>
      <c r="AQ3" s="70" t="s">
        <v>1</v>
      </c>
    </row>
    <row r="4" spans="1:43" s="83" customFormat="1" ht="18.3" x14ac:dyDescent="0.7">
      <c r="A4" s="29"/>
      <c r="B4" s="30"/>
      <c r="C4" s="29" t="s">
        <v>12</v>
      </c>
      <c r="D4" s="31"/>
      <c r="E4" s="72"/>
      <c r="F4" s="73"/>
      <c r="G4" s="74"/>
      <c r="H4" s="72"/>
      <c r="I4" s="73"/>
      <c r="J4" s="74"/>
      <c r="K4" s="72"/>
      <c r="L4" s="73"/>
      <c r="M4" s="74"/>
      <c r="N4" s="72"/>
      <c r="O4" s="73"/>
      <c r="P4" s="74"/>
      <c r="Q4" s="72"/>
      <c r="R4" s="73"/>
      <c r="S4" s="74"/>
      <c r="T4" s="72"/>
      <c r="U4" s="73"/>
      <c r="V4" s="74"/>
      <c r="W4" s="72"/>
      <c r="X4" s="73"/>
      <c r="Y4" s="74"/>
      <c r="Z4" s="75"/>
      <c r="AA4" s="76"/>
      <c r="AB4" s="77"/>
      <c r="AC4" s="78"/>
      <c r="AD4" s="79"/>
      <c r="AE4" s="80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79"/>
      <c r="AQ4" s="82"/>
    </row>
    <row r="5" spans="1:43" x14ac:dyDescent="0.55000000000000004">
      <c r="A5" s="36" t="s">
        <v>58</v>
      </c>
      <c r="B5" s="37"/>
      <c r="D5" s="38">
        <v>25</v>
      </c>
      <c r="E5" s="84" t="str">
        <f>IFERROR(VLOOKUP($A5&amp;$E$2,recordstotaallijst!$A:$Q,14,FALSE),"")</f>
        <v/>
      </c>
      <c r="F5" s="85" t="str">
        <f>IFERROR(VLOOKUP($A5&amp;$E$2,recordstotaallijst!$A:$Q,13,FALSE),"")</f>
        <v/>
      </c>
      <c r="G5" s="86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4" t="str">
        <f>IFERROR(VLOOKUP($A5&amp;$K$2,recordstotaallijst!$A:$Q,14,FALSE),"")</f>
        <v>Andrew ten Hoedt</v>
      </c>
      <c r="L5" s="85">
        <f>IFERROR(VLOOKUP($A5&amp;$K$2,recordstotaallijst!$A:$Q,13,FALSE),"")</f>
        <v>3.0648148148148152E-4</v>
      </c>
      <c r="M5" s="86">
        <f>IFERROR(VLOOKUP($A5&amp;$K$2,recordstotaallijst!$A:$Q,15,FALSE),"")</f>
        <v>44899</v>
      </c>
      <c r="N5" s="84" t="str">
        <f>IFERROR(VLOOKUP($A5&amp;$N$2,recordstotaallijst!$A:$Q,14,FALSE),"")</f>
        <v>Max Saarloos</v>
      </c>
      <c r="O5" s="85">
        <f>IFERROR(VLOOKUP($A5&amp;$N$2,recordstotaallijst!$A:$Q,13,FALSE),"")</f>
        <v>2.4363425925925928E-4</v>
      </c>
      <c r="P5" s="86">
        <f>IFERROR(VLOOKUP($A5&amp;$N$2,recordstotaallijst!$A:$Q,15,FALSE),"")</f>
        <v>45375</v>
      </c>
      <c r="Q5" s="84" t="str">
        <f>IFERROR(VLOOKUP($A5&amp;$Q$2,recordstotaallijst!$A:$Q,14,FALSE),"")</f>
        <v/>
      </c>
      <c r="R5" s="85" t="str">
        <f>IFERROR(VLOOKUP($A5&amp;$Q$2,recordstotaallijst!$A:$Q,13,FALSE),"")</f>
        <v/>
      </c>
      <c r="S5" s="86" t="str">
        <f>IFERROR(VLOOKUP($A5&amp;$Q$2,recordstotaallijst!$A:$Q,15,FALSE),"")</f>
        <v/>
      </c>
      <c r="T5" s="84" t="str">
        <f>IFERROR(VLOOKUP($A5&amp;$T$2,recordstotaallijst!$A:$Q,14,FALSE),"")</f>
        <v/>
      </c>
      <c r="U5" s="85" t="str">
        <f>IFERROR(VLOOKUP($A5&amp;$T$2,recordstotaallijst!$A:$Q,13,FALSE),"")</f>
        <v/>
      </c>
      <c r="V5" s="86" t="str">
        <f>IFERROR(VLOOKUP($A5&amp;$T$2,recordstotaallijst!$A:$Q,15,FALSE),"")</f>
        <v/>
      </c>
      <c r="W5" s="84" t="str">
        <f>IFERROR(VLOOKUP($A5&amp;$W$2,recordstotaallijst!$A:$Q,14,FALSE),"")</f>
        <v/>
      </c>
      <c r="X5" s="85" t="str">
        <f>IFERROR(VLOOKUP($A5&amp;$W$2,recordstotaallijst!$A:$Q,13,FALSE),"")</f>
        <v/>
      </c>
      <c r="Y5" s="86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90" t="str">
        <f>IFERROR(VLOOKUP($A5&amp;$AC$2,recordstotaallijst!$A:$Q,14,FALSE),"")</f>
        <v/>
      </c>
      <c r="AD5" s="85" t="str">
        <f>IFERROR(VLOOKUP($A5&amp;$AC$2,recordstotaallijst!$A:$Q,13,FALSE),"")</f>
        <v/>
      </c>
      <c r="AE5" s="86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91" t="str">
        <f>IFERROR(VLOOKUP($A5&amp;$AO$2,recordstotaallijst!$A:$Q,15,FALSE),"")</f>
        <v/>
      </c>
    </row>
    <row r="6" spans="1:43" x14ac:dyDescent="0.55000000000000004">
      <c r="A6" s="36" t="s">
        <v>59</v>
      </c>
      <c r="B6" s="37"/>
      <c r="D6" s="38">
        <v>50</v>
      </c>
      <c r="E6" s="84" t="str">
        <f>IFERROR(VLOOKUP($A6&amp;$E$2,recordstotaallijst!$A:$Q,14,FALSE),"")</f>
        <v/>
      </c>
      <c r="F6" s="85" t="str">
        <f>IFERROR(VLOOKUP($A6&amp;$E$2,recordstotaallijst!$A:$Q,13,FALSE),"")</f>
        <v/>
      </c>
      <c r="G6" s="86" t="str">
        <f>IFERROR(VLOOKUP($A6&amp;$E$2,recordstotaallijst!$A:$Q,15,FALSE),"")</f>
        <v/>
      </c>
      <c r="H6" s="84" t="str">
        <f>IFERROR(VLOOKUP($A6&amp;$H$2,recordstotaallijst!$A:$Q,14,FALSE),"")</f>
        <v>Raphael Bourne</v>
      </c>
      <c r="I6" s="85">
        <f>IFERROR(VLOOKUP($A6&amp;$H$2,recordstotaallijst!$A:$Q,13,FALSE),"")</f>
        <v>9.9606481481481486E-4</v>
      </c>
      <c r="J6" s="86">
        <f>IFERROR(VLOOKUP($A6&amp;$H$2,recordstotaallijst!$A:$Q,15,FALSE),"")</f>
        <v>44108</v>
      </c>
      <c r="K6" s="84" t="str">
        <f>IFERROR(VLOOKUP($A6&amp;$K$2,recordstotaallijst!$A:$Q,14,FALSE),"")</f>
        <v>Andrew ten Hoedt</v>
      </c>
      <c r="L6" s="85">
        <f>IFERROR(VLOOKUP($A6&amp;$K$2,recordstotaallijst!$A:$Q,13,FALSE),"")</f>
        <v>8.0752314814814825E-4</v>
      </c>
      <c r="M6" s="86">
        <f>IFERROR(VLOOKUP($A6&amp;$K$2,recordstotaallijst!$A:$Q,15,FALSE),"")</f>
        <v>44850</v>
      </c>
      <c r="N6" s="84" t="str">
        <f>IFERROR(VLOOKUP($A6&amp;$N$2,recordstotaallijst!$A:$Q,14,FALSE),"")</f>
        <v>Max Saarloos</v>
      </c>
      <c r="O6" s="85">
        <f>IFERROR(VLOOKUP($A6&amp;$N$2,recordstotaallijst!$A:$Q,13,FALSE),"")</f>
        <v>5.6064814814814812E-4</v>
      </c>
      <c r="P6" s="86">
        <f>IFERROR(VLOOKUP($A6&amp;$N$2,recordstotaallijst!$A:$Q,15,FALSE),"")</f>
        <v>45578</v>
      </c>
      <c r="Q6" s="84" t="str">
        <f>IFERROR(VLOOKUP($A6&amp;$Q$2,recordstotaallijst!$A:$Q,14,FALSE),"")</f>
        <v>Johannes Neetzke</v>
      </c>
      <c r="R6" s="85">
        <f>IFERROR(VLOOKUP($A6&amp;$Q$2,recordstotaallijst!$A:$Q,13,FALSE),"")</f>
        <v>4.8715277777777776E-4</v>
      </c>
      <c r="S6" s="86">
        <f>IFERROR(VLOOKUP($A6&amp;$Q$2,recordstotaallijst!$A:$Q,15,FALSE),"")</f>
        <v>44528</v>
      </c>
      <c r="T6" s="84" t="str">
        <f>IFERROR(VLOOKUP($A6&amp;$T$2,recordstotaallijst!$A:$Q,14,FALSE),"")</f>
        <v>Luca Denkers</v>
      </c>
      <c r="U6" s="85">
        <f>IFERROR(VLOOKUP($A6&amp;$T$2,recordstotaallijst!$A:$Q,13,FALSE),"")</f>
        <v>3.8900462962962961E-4</v>
      </c>
      <c r="V6" s="86">
        <f>IFERROR(VLOOKUP($A6&amp;$T$2,recordstotaallijst!$A:$Q,15,FALSE),"")</f>
        <v>45186</v>
      </c>
      <c r="W6" s="84" t="str">
        <f>IFERROR(VLOOKUP($A6&amp;$W$2,recordstotaallijst!$A:$Q,14,FALSE),"")</f>
        <v>Luca Denkers</v>
      </c>
      <c r="X6" s="85">
        <f>IFERROR(VLOOKUP($A6&amp;$W$2,recordstotaallijst!$A:$Q,13,FALSE),"")</f>
        <v>3.5659722222222223E-4</v>
      </c>
      <c r="Y6" s="86">
        <f>IFERROR(VLOOKUP($A6&amp;$W$2,recordstotaallijst!$A:$Q,15,FALSE),"")</f>
        <v>45432</v>
      </c>
      <c r="Z6" s="87" t="str">
        <f>IFERROR(VLOOKUP($A6&amp;$Z$2,recordstotaallijst!$A:$Q,14,FALSE),"")</f>
        <v>Ivar Kleuver</v>
      </c>
      <c r="AA6" s="88">
        <f>IFERROR(VLOOKUP($A6&amp;$Z$2,recordstotaallijst!$A:$Q,13,FALSE),"")</f>
        <v>3.0983796296296299E-4</v>
      </c>
      <c r="AB6" s="89">
        <f>IFERROR(VLOOKUP($A6&amp;$Z$2,recordstotaallijst!$A:$Q,15,FALSE),"")</f>
        <v>43829</v>
      </c>
      <c r="AC6" s="90" t="str">
        <f>IFERROR(VLOOKUP($A6&amp;$AC$2,recordstotaallijst!$A:$Q,14,FALSE),"")</f>
        <v>Ivar Kleuver</v>
      </c>
      <c r="AD6" s="85">
        <f>IFERROR(VLOOKUP($A6&amp;$AC$2,recordstotaallijst!$A:$Q,13,FALSE),"")</f>
        <v>3.0266203703703699E-4</v>
      </c>
      <c r="AE6" s="86">
        <f>IFERROR(VLOOKUP($A6&amp;$AC$2,recordstotaallijst!$A:$Q,15,FALSE),"")</f>
        <v>44094</v>
      </c>
      <c r="AF6" s="87" t="str">
        <f>IFERROR(VLOOKUP($A6&amp;$AF$2,recordstotaallijst!$A:$Q,14,FALSE),"")</f>
        <v>Andy Turta</v>
      </c>
      <c r="AG6" s="88">
        <f>IFERROR(VLOOKUP($A6&amp;$AF$2,recordstotaallijst!$A:$Q,13,FALSE),"")</f>
        <v>2.9872685185185183E-4</v>
      </c>
      <c r="AH6" s="89">
        <f>IFERROR(VLOOKUP($A6&amp;$AF$2,recordstotaallijst!$A:$Q,15,FALSE),"")</f>
        <v>43829</v>
      </c>
      <c r="AI6" s="90" t="str">
        <f>IFERROR(VLOOKUP($A6&amp;$AI$2,recordstotaallijst!$A:$Q,14,FALSE),"")</f>
        <v>Andy Turta</v>
      </c>
      <c r="AJ6" s="85">
        <f>IFERROR(VLOOKUP($A6&amp;$AI$2,recordstotaallijst!$A:$Q,13,FALSE),"")</f>
        <v>3.0266203703703699E-4</v>
      </c>
      <c r="AK6" s="86">
        <f>IFERROR(VLOOKUP($A6&amp;$AI$2,recordstotaallijst!$A:$Q,15,FALSE),"")</f>
        <v>44094</v>
      </c>
      <c r="AL6" s="87" t="str">
        <f>IFERROR(VLOOKUP($A6&amp;$AL$2,recordstotaallijst!$A:$Q,14,FALSE),"")</f>
        <v>Faissal Laghrich</v>
      </c>
      <c r="AM6" s="88">
        <f>IFERROR(VLOOKUP($A6&amp;$AL$2,recordstotaallijst!$A:$Q,13,FALSE),"")</f>
        <v>2.9953703703703701E-4</v>
      </c>
      <c r="AN6" s="89">
        <f>IFERROR(VLOOKUP($A6&amp;$AL$2,recordstotaallijst!$A:$Q,15,FALSE),"")</f>
        <v>44094</v>
      </c>
      <c r="AO6" s="90" t="str">
        <f>IFERROR(VLOOKUP($A6&amp;$AO$2,recordstotaallijst!$A:$Q,14,FALSE),"")</f>
        <v>Lars van Wingerden</v>
      </c>
      <c r="AP6" s="85">
        <f>IFERROR(VLOOKUP($A6&amp;$AO$2,recordstotaallijst!$A:$Q,13,FALSE),"")</f>
        <v>2.9537037037037037E-4</v>
      </c>
      <c r="AQ6" s="91">
        <f>IFERROR(VLOOKUP($A6&amp;$AO$2,recordstotaallijst!$A:$Q,15,FALSE),"")</f>
        <v>45304</v>
      </c>
    </row>
    <row r="7" spans="1:43" x14ac:dyDescent="0.55000000000000004">
      <c r="A7" s="36" t="s">
        <v>60</v>
      </c>
      <c r="B7" s="37"/>
      <c r="D7" s="38">
        <v>100</v>
      </c>
      <c r="E7" s="84" t="str">
        <f>IFERROR(VLOOKUP($A7&amp;$E$2,recordstotaallijst!$A:$Q,14,FALSE),"")</f>
        <v/>
      </c>
      <c r="F7" s="85" t="str">
        <f>IFERROR(VLOOKUP($A7&amp;$E$2,recordstotaallijst!$A:$Q,13,FALSE),"")</f>
        <v/>
      </c>
      <c r="G7" s="86" t="str">
        <f>IFERROR(VLOOKUP($A7&amp;$E$2,recordstotaallijst!$A:$Q,15,FALSE),"")</f>
        <v/>
      </c>
      <c r="H7" s="84" t="str">
        <f>IFERROR(VLOOKUP($A7&amp;$H$2,recordstotaallijst!$A:$Q,14,FALSE),"")</f>
        <v/>
      </c>
      <c r="I7" s="85" t="str">
        <f>IFERROR(VLOOKUP($A7&amp;$H$2,recordstotaallijst!$A:$Q,13,FALSE),"")</f>
        <v/>
      </c>
      <c r="J7" s="86" t="str">
        <f>IFERROR(VLOOKUP($A7&amp;$H$2,recordstotaallijst!$A:$Q,15,FALSE),"")</f>
        <v/>
      </c>
      <c r="K7" s="84" t="str">
        <f>IFERROR(VLOOKUP($A7&amp;$K$2,recordstotaallijst!$A:$Q,14,FALSE),"")</f>
        <v/>
      </c>
      <c r="L7" s="85" t="str">
        <f>IFERROR(VLOOKUP($A7&amp;$K$2,recordstotaallijst!$A:$Q,13,FALSE),"")</f>
        <v/>
      </c>
      <c r="M7" s="86" t="str">
        <f>IFERROR(VLOOKUP($A7&amp;$K$2,recordstotaallijst!$A:$Q,15,FALSE),"")</f>
        <v/>
      </c>
      <c r="N7" s="84" t="str">
        <f>IFERROR(VLOOKUP($A7&amp;$N$2,recordstotaallijst!$A:$Q,14,FALSE),"")</f>
        <v/>
      </c>
      <c r="O7" s="85" t="str">
        <f>IFERROR(VLOOKUP($A7&amp;$N$2,recordstotaallijst!$A:$Q,13,FALSE),"")</f>
        <v/>
      </c>
      <c r="P7" s="86" t="str">
        <f>IFERROR(VLOOKUP($A7&amp;$N$2,recordstotaallijst!$A:$Q,15,FALSE),"")</f>
        <v/>
      </c>
      <c r="Q7" s="84" t="str">
        <f>IFERROR(VLOOKUP($A7&amp;$Q$2,recordstotaallijst!$A:$Q,14,FALSE),"")</f>
        <v>Johannes Neetzke</v>
      </c>
      <c r="R7" s="85">
        <f>IFERROR(VLOOKUP($A7&amp;$Q$2,recordstotaallijst!$A:$Q,13,FALSE),"")</f>
        <v>1.0584490740740741E-3</v>
      </c>
      <c r="S7" s="86">
        <f>IFERROR(VLOOKUP($A7&amp;$Q$2,recordstotaallijst!$A:$Q,15,FALSE),"")</f>
        <v>44507</v>
      </c>
      <c r="T7" s="84" t="str">
        <f>IFERROR(VLOOKUP($A7&amp;$T$2,recordstotaallijst!$A:$Q,14,FALSE),"")</f>
        <v>Luca Denkers</v>
      </c>
      <c r="U7" s="85">
        <f>IFERROR(VLOOKUP($A7&amp;$T$2,recordstotaallijst!$A:$Q,13,FALSE),"")</f>
        <v>8.5069444444444461E-4</v>
      </c>
      <c r="V7" s="86">
        <f>IFERROR(VLOOKUP($A7&amp;$T$2,recordstotaallijst!$A:$Q,15,FALSE),"")</f>
        <v>45221</v>
      </c>
      <c r="W7" s="84" t="str">
        <f>IFERROR(VLOOKUP($A7&amp;$W$2,recordstotaallijst!$A:$Q,14,FALSE),"")</f>
        <v>Luca Denkers</v>
      </c>
      <c r="X7" s="85">
        <f>IFERROR(VLOOKUP($A7&amp;$W$2,recordstotaallijst!$A:$Q,13,FALSE),"")</f>
        <v>7.6921296296296286E-4</v>
      </c>
      <c r="Y7" s="86">
        <f>IFERROR(VLOOKUP($A7&amp;$W$2,recordstotaallijst!$A:$Q,15,FALSE),"")</f>
        <v>45578</v>
      </c>
      <c r="Z7" s="87" t="str">
        <f>IFERROR(VLOOKUP($A7&amp;$Z$2,recordstotaallijst!$A:$Q,14,FALSE),"")</f>
        <v>Ivar Kleuver</v>
      </c>
      <c r="AA7" s="88">
        <f>IFERROR(VLOOKUP($A7&amp;$Z$2,recordstotaallijst!$A:$Q,13,FALSE),"")</f>
        <v>6.7673611111111114E-4</v>
      </c>
      <c r="AB7" s="89">
        <f>IFERROR(VLOOKUP($A7&amp;$Z$2,recordstotaallijst!$A:$Q,15,FALSE),"")</f>
        <v>43829</v>
      </c>
      <c r="AC7" s="90" t="str">
        <f>IFERROR(VLOOKUP($A7&amp;$AC$2,recordstotaallijst!$A:$Q,14,FALSE),"")</f>
        <v>Ivar Kleuver</v>
      </c>
      <c r="AD7" s="85">
        <f>IFERROR(VLOOKUP($A7&amp;$AC$2,recordstotaallijst!$A:$Q,13,FALSE),"")</f>
        <v>6.7418981481481486E-4</v>
      </c>
      <c r="AE7" s="86">
        <f>IFERROR(VLOOKUP($A7&amp;$AC$2,recordstotaallijst!$A:$Q,15,FALSE),"")</f>
        <v>44108</v>
      </c>
      <c r="AF7" s="87" t="str">
        <f>IFERROR(VLOOKUP($A7&amp;$AF$2,recordstotaallijst!$A:$Q,14,FALSE),"")</f>
        <v>Andy Turta</v>
      </c>
      <c r="AG7" s="88">
        <f>IFERROR(VLOOKUP($A7&amp;$AF$2,recordstotaallijst!$A:$Q,13,FALSE),"")</f>
        <v>6.6168981481481471E-4</v>
      </c>
      <c r="AH7" s="89">
        <f>IFERROR(VLOOKUP($A7&amp;$AF$2,recordstotaallijst!$A:$Q,15,FALSE),"")</f>
        <v>43829</v>
      </c>
      <c r="AI7" s="90" t="str">
        <f>IFERROR(VLOOKUP($A7&amp;$AI$2,recordstotaallijst!$A:$Q,14,FALSE),"")</f>
        <v>Andy Turta</v>
      </c>
      <c r="AJ7" s="85">
        <f>IFERROR(VLOOKUP($A7&amp;$AI$2,recordstotaallijst!$A:$Q,13,FALSE),"")</f>
        <v>6.6724537037037045E-4</v>
      </c>
      <c r="AK7" s="86">
        <f>IFERROR(VLOOKUP($A7&amp;$AI$2,recordstotaallijst!$A:$Q,15,FALSE),"")</f>
        <v>43842</v>
      </c>
      <c r="AL7" s="87" t="str">
        <f>IFERROR(VLOOKUP($A7&amp;$AL$2,recordstotaallijst!$A:$Q,14,FALSE),"")</f>
        <v>Andy Turta</v>
      </c>
      <c r="AM7" s="88">
        <f>IFERROR(VLOOKUP($A7&amp;$AL$2,recordstotaallijst!$A:$Q,13,FALSE),"")</f>
        <v>6.4861111111111109E-4</v>
      </c>
      <c r="AN7" s="89">
        <f>IFERROR(VLOOKUP($A7&amp;$AL$2,recordstotaallijst!$A:$Q,15,FALSE),"")</f>
        <v>44381</v>
      </c>
      <c r="AO7" s="90" t="str">
        <f>IFERROR(VLOOKUP($A7&amp;$AO$2,recordstotaallijst!$A:$Q,14,FALSE),"")</f>
        <v>Lars van Wingerden</v>
      </c>
      <c r="AP7" s="85">
        <f>IFERROR(VLOOKUP($A7&amp;$AO$2,recordstotaallijst!$A:$Q,13,FALSE),"")</f>
        <v>6.4328703703703705E-4</v>
      </c>
      <c r="AQ7" s="91">
        <f>IFERROR(VLOOKUP($A7&amp;$AO$2,recordstotaallijst!$A:$Q,15,FALSE),"")</f>
        <v>45039</v>
      </c>
    </row>
    <row r="8" spans="1:43" x14ac:dyDescent="0.55000000000000004">
      <c r="A8" s="36" t="s">
        <v>61</v>
      </c>
      <c r="B8" s="37"/>
      <c r="D8" s="38">
        <v>200</v>
      </c>
      <c r="E8" s="84" t="str">
        <f>IFERROR(VLOOKUP($A8&amp;$E$2,recordstotaallijst!$A:$Q,14,FALSE),"")</f>
        <v/>
      </c>
      <c r="F8" s="85" t="str">
        <f>IFERROR(VLOOKUP($A8&amp;$E$2,recordstotaallijst!$A:$Q,13,FALSE),"")</f>
        <v/>
      </c>
      <c r="G8" s="86" t="str">
        <f>IFERROR(VLOOKUP($A8&amp;$E$2,recordstotaallijst!$A:$Q,15,FALSE),"")</f>
        <v/>
      </c>
      <c r="H8" s="84" t="str">
        <f>IFERROR(VLOOKUP($A8&amp;$H$2,recordstotaallijst!$A:$Q,14,FALSE),"")</f>
        <v/>
      </c>
      <c r="I8" s="85" t="str">
        <f>IFERROR(VLOOKUP($A8&amp;$H$2,recordstotaallijst!$A:$Q,13,FALSE),"")</f>
        <v/>
      </c>
      <c r="J8" s="86" t="str">
        <f>IFERROR(VLOOKUP($A8&amp;$H$2,recordstotaallijst!$A:$Q,15,FALSE),"")</f>
        <v/>
      </c>
      <c r="K8" s="84" t="str">
        <f>IFERROR(VLOOKUP($A8&amp;$K$2,recordstotaallijst!$A:$Q,14,FALSE),"")</f>
        <v/>
      </c>
      <c r="L8" s="85" t="str">
        <f>IFERROR(VLOOKUP($A8&amp;$K$2,recordstotaallijst!$A:$Q,13,FALSE),"")</f>
        <v/>
      </c>
      <c r="M8" s="86" t="str">
        <f>IFERROR(VLOOKUP($A8&amp;$K$2,recordstotaallijst!$A:$Q,15,FALSE),"")</f>
        <v/>
      </c>
      <c r="N8" s="84" t="str">
        <f>IFERROR(VLOOKUP($A8&amp;$N$2,recordstotaallijst!$A:$Q,14,FALSE),"")</f>
        <v/>
      </c>
      <c r="O8" s="85" t="str">
        <f>IFERROR(VLOOKUP($A8&amp;$N$2,recordstotaallijst!$A:$Q,13,FALSE),"")</f>
        <v/>
      </c>
      <c r="P8" s="86" t="str">
        <f>IFERROR(VLOOKUP($A8&amp;$N$2,recordstotaallijst!$A:$Q,15,FALSE),"")</f>
        <v/>
      </c>
      <c r="Q8" s="84" t="str">
        <f>IFERROR(VLOOKUP($A8&amp;$Q$2,recordstotaallijst!$A:$Q,14,FALSE),"")</f>
        <v/>
      </c>
      <c r="R8" s="85" t="str">
        <f>IFERROR(VLOOKUP($A8&amp;$Q$2,recordstotaallijst!$A:$Q,13,FALSE),"")</f>
        <v/>
      </c>
      <c r="S8" s="86" t="str">
        <f>IFERROR(VLOOKUP($A8&amp;$Q$2,recordstotaallijst!$A:$Q,15,FALSE),"")</f>
        <v/>
      </c>
      <c r="T8" s="84" t="str">
        <f>IFERROR(VLOOKUP($A8&amp;$T$2,recordstotaallijst!$A:$Q,14,FALSE),"")</f>
        <v>Luca Denkers</v>
      </c>
      <c r="U8" s="85">
        <f>IFERROR(VLOOKUP($A8&amp;$T$2,recordstotaallijst!$A:$Q,13,FALSE),"")</f>
        <v>1.8807870370370369E-3</v>
      </c>
      <c r="V8" s="86">
        <f>IFERROR(VLOOKUP($A8&amp;$T$2,recordstotaallijst!$A:$Q,15,FALSE),"")</f>
        <v>45270</v>
      </c>
      <c r="W8" s="84" t="str">
        <f>IFERROR(VLOOKUP($A8&amp;$W$2,recordstotaallijst!$A:$Q,14,FALSE),"")</f>
        <v>Max Verschuur</v>
      </c>
      <c r="X8" s="85">
        <f>IFERROR(VLOOKUP($A8&amp;$W$2,recordstotaallijst!$A:$Q,13,FALSE),"")</f>
        <v>1.6793981481481484E-3</v>
      </c>
      <c r="Y8" s="86">
        <f>IFERROR(VLOOKUP($A8&amp;$W$2,recordstotaallijst!$A:$Q,15,FALSE),"")</f>
        <v>43792</v>
      </c>
      <c r="Z8" s="87" t="str">
        <f>IFERROR(VLOOKUP($A8&amp;$Z$2,recordstotaallijst!$A:$Q,14,FALSE),"")</f>
        <v>Ivar Kleuver</v>
      </c>
      <c r="AA8" s="88">
        <f>IFERROR(VLOOKUP($A8&amp;$Z$2,recordstotaallijst!$A:$Q,13,FALSE),"")</f>
        <v>1.5143518518518518E-3</v>
      </c>
      <c r="AB8" s="89">
        <f>IFERROR(VLOOKUP($A8&amp;$Z$2,recordstotaallijst!$A:$Q,15,FALSE),"")</f>
        <v>43792</v>
      </c>
      <c r="AC8" s="90" t="str">
        <f>IFERROR(VLOOKUP($A8&amp;$AC$2,recordstotaallijst!$A:$Q,14,FALSE),"")</f>
        <v>Ivar Kleuver</v>
      </c>
      <c r="AD8" s="85">
        <f>IFERROR(VLOOKUP($A8&amp;$AC$2,recordstotaallijst!$A:$Q,13,FALSE),"")</f>
        <v>1.4807870370370372E-3</v>
      </c>
      <c r="AE8" s="86">
        <f>IFERROR(VLOOKUP($A8&amp;$AC$2,recordstotaallijst!$A:$Q,15,FALSE),"")</f>
        <v>44094</v>
      </c>
      <c r="AF8" s="87" t="str">
        <f>IFERROR(VLOOKUP($A8&amp;$AF$2,recordstotaallijst!$A:$Q,14,FALSE),"")</f>
        <v>Andy Turta</v>
      </c>
      <c r="AG8" s="88">
        <f>IFERROR(VLOOKUP($A8&amp;$AF$2,recordstotaallijst!$A:$Q,13,FALSE),"")</f>
        <v>1.4652777777777778E-3</v>
      </c>
      <c r="AH8" s="89">
        <f>IFERROR(VLOOKUP($A8&amp;$AF$2,recordstotaallijst!$A:$Q,15,FALSE),"")</f>
        <v>43807</v>
      </c>
      <c r="AI8" s="90" t="str">
        <f>IFERROR(VLOOKUP($A8&amp;$AI$2,recordstotaallijst!$A:$Q,14,FALSE),"")</f>
        <v>Andy Turta</v>
      </c>
      <c r="AJ8" s="85">
        <f>IFERROR(VLOOKUP($A8&amp;$AI$2,recordstotaallijst!$A:$Q,13,FALSE),"")</f>
        <v>1.4508101851851852E-3</v>
      </c>
      <c r="AK8" s="86">
        <f>IFERROR(VLOOKUP($A8&amp;$AI$2,recordstotaallijst!$A:$Q,15,FALSE),"")</f>
        <v>44108</v>
      </c>
      <c r="AL8" s="87" t="str">
        <f>IFERROR(VLOOKUP($A8&amp;$AL$2,recordstotaallijst!$A:$Q,14,FALSE),"")</f>
        <v>Andy Turta</v>
      </c>
      <c r="AM8" s="88">
        <f>IFERROR(VLOOKUP($A8&amp;$AL$2,recordstotaallijst!$A:$Q,13,FALSE),"")</f>
        <v>1.4270833333333334E-3</v>
      </c>
      <c r="AN8" s="89">
        <f>IFERROR(VLOOKUP($A8&amp;$AL$2,recordstotaallijst!$A:$Q,15,FALSE),"")</f>
        <v>44472</v>
      </c>
      <c r="AO8" s="90" t="str">
        <f>IFERROR(VLOOKUP($A8&amp;$AO$2,recordstotaallijst!$A:$Q,14,FALSE),"")</f>
        <v>Lars van Wingerden</v>
      </c>
      <c r="AP8" s="85">
        <f>IFERROR(VLOOKUP($A8&amp;$AO$2,recordstotaallijst!$A:$Q,13,FALSE),"")</f>
        <v>1.4372685185185185E-3</v>
      </c>
      <c r="AQ8" s="91">
        <f>IFERROR(VLOOKUP($A8&amp;$AO$2,recordstotaallijst!$A:$Q,15,FALSE),"")</f>
        <v>45256</v>
      </c>
    </row>
    <row r="9" spans="1:43" x14ac:dyDescent="0.55000000000000004">
      <c r="A9" s="36" t="s">
        <v>62</v>
      </c>
      <c r="B9" s="37"/>
      <c r="D9" s="38">
        <v>400</v>
      </c>
      <c r="E9" s="84" t="str">
        <f>IFERROR(VLOOKUP($A9&amp;$E$2,recordstotaallijst!$A:$Q,14,FALSE),"")</f>
        <v/>
      </c>
      <c r="F9" s="85" t="str">
        <f>IFERROR(VLOOKUP($A9&amp;$E$2,recordstotaallijst!$A:$Q,13,FALSE),"")</f>
        <v/>
      </c>
      <c r="G9" s="86" t="str">
        <f>IFERROR(VLOOKUP($A9&amp;$E$2,recordstotaallijst!$A:$Q,15,FALSE),"")</f>
        <v/>
      </c>
      <c r="H9" s="84" t="str">
        <f>IFERROR(VLOOKUP($A9&amp;$H$2,recordstotaallijst!$A:$Q,14,FALSE),"")</f>
        <v/>
      </c>
      <c r="I9" s="85" t="str">
        <f>IFERROR(VLOOKUP($A9&amp;$H$2,recordstotaallijst!$A:$Q,13,FALSE),"")</f>
        <v/>
      </c>
      <c r="J9" s="86" t="str">
        <f>IFERROR(VLOOKUP($A9&amp;$H$2,recordstotaallijst!$A:$Q,15,FALSE),"")</f>
        <v/>
      </c>
      <c r="K9" s="84" t="str">
        <f>IFERROR(VLOOKUP($A9&amp;$K$2,recordstotaallijst!$A:$Q,14,FALSE),"")</f>
        <v/>
      </c>
      <c r="L9" s="85" t="str">
        <f>IFERROR(VLOOKUP($A9&amp;$K$2,recordstotaallijst!$A:$Q,13,FALSE),"")</f>
        <v/>
      </c>
      <c r="M9" s="86" t="str">
        <f>IFERROR(VLOOKUP($A9&amp;$K$2,recordstotaallijst!$A:$Q,15,FALSE),"")</f>
        <v/>
      </c>
      <c r="N9" s="84" t="str">
        <f>IFERROR(VLOOKUP($A9&amp;$N$2,recordstotaallijst!$A:$Q,14,FALSE),"")</f>
        <v/>
      </c>
      <c r="O9" s="85" t="str">
        <f>IFERROR(VLOOKUP($A9&amp;$N$2,recordstotaallijst!$A:$Q,13,FALSE),"")</f>
        <v/>
      </c>
      <c r="P9" s="86" t="str">
        <f>IFERROR(VLOOKUP($A9&amp;$N$2,recordstotaallijst!$A:$Q,15,FALSE),"")</f>
        <v/>
      </c>
      <c r="Q9" s="84" t="str">
        <f>IFERROR(VLOOKUP($A9&amp;$Q$2,recordstotaallijst!$A:$Q,14,FALSE),"")</f>
        <v/>
      </c>
      <c r="R9" s="85" t="str">
        <f>IFERROR(VLOOKUP($A9&amp;$Q$2,recordstotaallijst!$A:$Q,13,FALSE),"")</f>
        <v/>
      </c>
      <c r="S9" s="86" t="str">
        <f>IFERROR(VLOOKUP($A9&amp;$Q$2,recordstotaallijst!$A:$Q,15,FALSE),"")</f>
        <v/>
      </c>
      <c r="T9" s="84" t="str">
        <f>IFERROR(VLOOKUP($A9&amp;$T$2,recordstotaallijst!$A:$Q,14,FALSE),"")</f>
        <v/>
      </c>
      <c r="U9" s="85" t="str">
        <f>IFERROR(VLOOKUP($A9&amp;$T$2,recordstotaallijst!$A:$Q,13,FALSE),"")</f>
        <v/>
      </c>
      <c r="V9" s="86" t="str">
        <f>IFERROR(VLOOKUP($A9&amp;$T$2,recordstotaallijst!$A:$Q,15,FALSE),"")</f>
        <v/>
      </c>
      <c r="W9" s="84" t="str">
        <f>IFERROR(VLOOKUP($A9&amp;$W$2,recordstotaallijst!$A:$Q,14,FALSE),"")</f>
        <v>Max Verschuur</v>
      </c>
      <c r="X9" s="85">
        <f>IFERROR(VLOOKUP($A9&amp;$W$2,recordstotaallijst!$A:$Q,13,FALSE),"")</f>
        <v>3.5179398148148145E-3</v>
      </c>
      <c r="Y9" s="86">
        <f>IFERROR(VLOOKUP($A9&amp;$W$2,recordstotaallijst!$A:$Q,15,FALSE),"")</f>
        <v>43785</v>
      </c>
      <c r="Z9" s="87" t="str">
        <f>IFERROR(VLOOKUP($A9&amp;$Z$2,recordstotaallijst!$A:$Q,14,FALSE),"")</f>
        <v>Ivar Kleuver</v>
      </c>
      <c r="AA9" s="88">
        <f>IFERROR(VLOOKUP($A9&amp;$Z$2,recordstotaallijst!$A:$Q,13,FALSE),"")</f>
        <v>3.1946759259259259E-3</v>
      </c>
      <c r="AB9" s="89">
        <f>IFERROR(VLOOKUP($A9&amp;$Z$2,recordstotaallijst!$A:$Q,15,FALSE),"")</f>
        <v>43807</v>
      </c>
      <c r="AC9" s="90" t="str">
        <f>IFERROR(VLOOKUP($A9&amp;$AC$2,recordstotaallijst!$A:$Q,14,FALSE),"")</f>
        <v>Brian de Groot</v>
      </c>
      <c r="AD9" s="85">
        <f>IFERROR(VLOOKUP($A9&amp;$AC$2,recordstotaallijst!$A:$Q,13,FALSE),"")</f>
        <v>3.4718750000000006E-3</v>
      </c>
      <c r="AE9" s="86">
        <f>IFERROR(VLOOKUP($A9&amp;$AC$2,recordstotaallijst!$A:$Q,15,FALSE),"")</f>
        <v>43785</v>
      </c>
      <c r="AF9" s="87" t="str">
        <f>IFERROR(VLOOKUP($A9&amp;$AF$2,recordstotaallijst!$A:$Q,14,FALSE),"")</f>
        <v>Andy Turta</v>
      </c>
      <c r="AG9" s="88">
        <f>IFERROR(VLOOKUP($A9&amp;$AF$2,recordstotaallijst!$A:$Q,13,FALSE),"")</f>
        <v>3.0267361111111116E-3</v>
      </c>
      <c r="AH9" s="89">
        <f>IFERROR(VLOOKUP($A9&amp;$AF$2,recordstotaallijst!$A:$Q,15,FALSE),"")</f>
        <v>43785</v>
      </c>
      <c r="AI9" s="90" t="str">
        <f>IFERROR(VLOOKUP($A9&amp;$AI$2,recordstotaallijst!$A:$Q,14,FALSE),"")</f>
        <v>Andy Turta</v>
      </c>
      <c r="AJ9" s="85">
        <f>IFERROR(VLOOKUP($A9&amp;$AI$2,recordstotaallijst!$A:$Q,13,FALSE),"")</f>
        <v>3.1092592592592591E-3</v>
      </c>
      <c r="AK9" s="86">
        <f>IFERROR(VLOOKUP($A9&amp;$AI$2,recordstotaallijst!$A:$Q,15,FALSE),"")</f>
        <v>44115</v>
      </c>
      <c r="AL9" s="87" t="str">
        <f>IFERROR(VLOOKUP($A9&amp;$AL$2,recordstotaallijst!$A:$Q,14,FALSE),"")</f>
        <v>Andy Turta</v>
      </c>
      <c r="AM9" s="88">
        <f>IFERROR(VLOOKUP($A9&amp;$AL$2,recordstotaallijst!$A:$Q,13,FALSE),"")</f>
        <v>3.2091435185185187E-3</v>
      </c>
      <c r="AN9" s="89">
        <f>IFERROR(VLOOKUP($A9&amp;$AL$2,recordstotaallijst!$A:$Q,15,FALSE),"")</f>
        <v>44507</v>
      </c>
      <c r="AO9" s="90" t="str">
        <f>IFERROR(VLOOKUP($A9&amp;$AO$2,recordstotaallijst!$A:$Q,14,FALSE),"")</f>
        <v>Lars van Wingerden</v>
      </c>
      <c r="AP9" s="85">
        <f>IFERROR(VLOOKUP($A9&amp;$AO$2,recordstotaallijst!$A:$Q,13,FALSE),"")</f>
        <v>3.2456018518518519E-3</v>
      </c>
      <c r="AQ9" s="91">
        <f>IFERROR(VLOOKUP($A9&amp;$AO$2,recordstotaallijst!$A:$Q,15,FALSE),"")</f>
        <v>45221</v>
      </c>
    </row>
    <row r="10" spans="1:43" x14ac:dyDescent="0.55000000000000004">
      <c r="A10" s="36" t="s">
        <v>63</v>
      </c>
      <c r="B10" s="37"/>
      <c r="D10" s="38">
        <v>800</v>
      </c>
      <c r="E10" s="84" t="str">
        <f>IFERROR(VLOOKUP($A10&amp;$E$2,recordstotaallijst!$A:$Q,14,FALSE),"")</f>
        <v/>
      </c>
      <c r="F10" s="85" t="str">
        <f>IFERROR(VLOOKUP($A10&amp;$E$2,recordstotaallijst!$A:$Q,13,FALSE),"")</f>
        <v/>
      </c>
      <c r="G10" s="86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4" t="str">
        <f>IFERROR(VLOOKUP($A10&amp;$K$2,recordstotaallijst!$A:$Q,14,FALSE),"")</f>
        <v/>
      </c>
      <c r="L10" s="85" t="str">
        <f>IFERROR(VLOOKUP($A10&amp;$K$2,recordstotaallijst!$A:$Q,13,FALSE),"")</f>
        <v/>
      </c>
      <c r="M10" s="86" t="str">
        <f>IFERROR(VLOOKUP($A10&amp;$K$2,recordstotaallijst!$A:$Q,15,FALSE),"")</f>
        <v/>
      </c>
      <c r="N10" s="84" t="str">
        <f>IFERROR(VLOOKUP($A10&amp;$N$2,recordstotaallijst!$A:$Q,14,FALSE),"")</f>
        <v/>
      </c>
      <c r="O10" s="85" t="str">
        <f>IFERROR(VLOOKUP($A10&amp;$N$2,recordstotaallijst!$A:$Q,13,FALSE),"")</f>
        <v/>
      </c>
      <c r="P10" s="86" t="str">
        <f>IFERROR(VLOOKUP($A10&amp;$N$2,recordstotaallijst!$A:$Q,15,FALSE),"")</f>
        <v/>
      </c>
      <c r="Q10" s="84" t="str">
        <f>IFERROR(VLOOKUP($A10&amp;$Q$2,recordstotaallijst!$A:$Q,14,FALSE),"")</f>
        <v/>
      </c>
      <c r="R10" s="85" t="str">
        <f>IFERROR(VLOOKUP($A10&amp;$Q$2,recordstotaallijst!$A:$Q,13,FALSE),"")</f>
        <v/>
      </c>
      <c r="S10" s="86" t="str">
        <f>IFERROR(VLOOKUP($A10&amp;$Q$2,recordstotaallijst!$A:$Q,15,FALSE),"")</f>
        <v/>
      </c>
      <c r="T10" s="84" t="str">
        <f>IFERROR(VLOOKUP($A10&amp;$T$2,recordstotaallijst!$A:$Q,14,FALSE),"")</f>
        <v/>
      </c>
      <c r="U10" s="85" t="str">
        <f>IFERROR(VLOOKUP($A10&amp;$T$2,recordstotaallijst!$A:$Q,13,FALSE),"")</f>
        <v/>
      </c>
      <c r="V10" s="86" t="str">
        <f>IFERROR(VLOOKUP($A10&amp;$T$2,recordstotaallijst!$A:$Q,15,FALSE),"")</f>
        <v/>
      </c>
      <c r="W10" s="84" t="str">
        <f>IFERROR(VLOOKUP($A10&amp;$W$2,recordstotaallijst!$A:$Q,14,FALSE),"")</f>
        <v>Max Verschuur</v>
      </c>
      <c r="X10" s="85">
        <f>IFERROR(VLOOKUP($A10&amp;$W$2,recordstotaallijst!$A:$Q,13,FALSE),"")</f>
        <v>7.3483796296296292E-3</v>
      </c>
      <c r="Y10" s="86">
        <f>IFERROR(VLOOKUP($A10&amp;$W$2,recordstotaallijst!$A:$Q,15,FALSE),"")</f>
        <v>43807</v>
      </c>
      <c r="Z10" s="87" t="str">
        <f>IFERROR(VLOOKUP($A10&amp;$Z$2,recordstotaallijst!$A:$Q,14,FALSE),"")</f>
        <v>Max Verschuur</v>
      </c>
      <c r="AA10" s="88">
        <f>IFERROR(VLOOKUP($A10&amp;$Z$2,recordstotaallijst!$A:$Q,13,FALSE),"")</f>
        <v>6.9047453703703701E-3</v>
      </c>
      <c r="AB10" s="89">
        <f>IFERROR(VLOOKUP($A10&amp;$Z$2,recordstotaallijst!$A:$Q,15,FALSE),"")</f>
        <v>44115</v>
      </c>
      <c r="AC10" s="90" t="str">
        <f>IFERROR(VLOOKUP($A10&amp;$AC$2,recordstotaallijst!$A:$Q,14,FALSE),"")</f>
        <v>Brian de Groot</v>
      </c>
      <c r="AD10" s="85">
        <f>IFERROR(VLOOKUP($A10&amp;$AC$2,recordstotaallijst!$A:$Q,13,FALSE),"")</f>
        <v>7.0805555555555552E-3</v>
      </c>
      <c r="AE10" s="86">
        <f>IFERROR(VLOOKUP($A10&amp;$AC$2,recordstotaallijst!$A:$Q,15,FALSE),"")</f>
        <v>43792</v>
      </c>
      <c r="AF10" s="87" t="str">
        <f>IFERROR(VLOOKUP($A10&amp;$AF$2,recordstotaallijst!$A:$Q,14,FALSE),"")</f>
        <v>Andy Turta</v>
      </c>
      <c r="AG10" s="88">
        <f>IFERROR(VLOOKUP($A10&amp;$AF$2,recordstotaallijst!$A:$Q,13,FALSE),"")</f>
        <v>6.4461805555555557E-3</v>
      </c>
      <c r="AH10" s="89">
        <f>IFERROR(VLOOKUP($A10&amp;$AF$2,recordstotaallijst!$A:$Q,15,FALSE),"")</f>
        <v>43792</v>
      </c>
      <c r="AI10" s="90" t="str">
        <f>IFERROR(VLOOKUP($A10&amp;$AI$2,recordstotaallijst!$A:$Q,14,FALSE),"")</f>
        <v>Andy Turta</v>
      </c>
      <c r="AJ10" s="85">
        <f>IFERROR(VLOOKUP($A10&amp;$AI$2,recordstotaallijst!$A:$Q,13,FALSE),"")</f>
        <v>6.3957175925925926E-3</v>
      </c>
      <c r="AK10" s="86">
        <f>IFERROR(VLOOKUP($A10&amp;$AI$2,recordstotaallijst!$A:$Q,15,FALSE),"")</f>
        <v>44115</v>
      </c>
      <c r="AL10" s="87" t="str">
        <f>IFERROR(VLOOKUP($A10&amp;$AL$2,recordstotaallijst!$A:$Q,14,FALSE),"")</f>
        <v>Anouar Visser</v>
      </c>
      <c r="AM10" s="88">
        <f>IFERROR(VLOOKUP($A10&amp;$AL$2,recordstotaallijst!$A:$Q,13,FALSE),"")</f>
        <v>6.6453703703703701E-3</v>
      </c>
      <c r="AN10" s="89">
        <f>IFERROR(VLOOKUP($A10&amp;$AL$2,recordstotaallijst!$A:$Q,15,FALSE),"")</f>
        <v>44115</v>
      </c>
      <c r="AO10" s="90" t="str">
        <f>IFERROR(VLOOKUP($A10&amp;$AO$2,recordstotaallijst!$A:$Q,14,FALSE),"")</f>
        <v>Job Kalf</v>
      </c>
      <c r="AP10" s="85">
        <f>IFERROR(VLOOKUP($A10&amp;$AO$2,recordstotaallijst!$A:$Q,13,FALSE),"")</f>
        <v>7.3370370370370369E-3</v>
      </c>
      <c r="AQ10" s="91">
        <f>IFERROR(VLOOKUP($A10&amp;$AO$2,recordstotaallijst!$A:$Q,15,FALSE),"")</f>
        <v>43807</v>
      </c>
    </row>
    <row r="11" spans="1:43" x14ac:dyDescent="0.55000000000000004">
      <c r="A11" s="36" t="s">
        <v>64</v>
      </c>
      <c r="B11" s="37"/>
      <c r="D11" s="38">
        <v>1500</v>
      </c>
      <c r="E11" s="84" t="str">
        <f>IFERROR(VLOOKUP($A11&amp;$E$2,recordstotaallijst!$A:$Q,14,FALSE),"")</f>
        <v/>
      </c>
      <c r="F11" s="85" t="str">
        <f>IFERROR(VLOOKUP($A11&amp;$E$2,recordstotaallijst!$A:$Q,13,FALSE),"")</f>
        <v/>
      </c>
      <c r="G11" s="86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4" t="str">
        <f>IFERROR(VLOOKUP($A11&amp;$K$2,recordstotaallijst!$A:$Q,14,FALSE),"")</f>
        <v/>
      </c>
      <c r="L11" s="85" t="str">
        <f>IFERROR(VLOOKUP($A11&amp;$K$2,recordstotaallijst!$A:$Q,13,FALSE),"")</f>
        <v/>
      </c>
      <c r="M11" s="86" t="str">
        <f>IFERROR(VLOOKUP($A11&amp;$K$2,recordstotaallijst!$A:$Q,15,FALSE),"")</f>
        <v/>
      </c>
      <c r="N11" s="84" t="str">
        <f>IFERROR(VLOOKUP($A11&amp;$N$2,recordstotaallijst!$A:$Q,14,FALSE),"")</f>
        <v/>
      </c>
      <c r="O11" s="85" t="str">
        <f>IFERROR(VLOOKUP($A11&amp;$N$2,recordstotaallijst!$A:$Q,13,FALSE),"")</f>
        <v/>
      </c>
      <c r="P11" s="86" t="str">
        <f>IFERROR(VLOOKUP($A11&amp;$N$2,recordstotaallijst!$A:$Q,15,FALSE),"")</f>
        <v/>
      </c>
      <c r="Q11" s="84" t="str">
        <f>IFERROR(VLOOKUP($A11&amp;$Q$2,recordstotaallijst!$A:$Q,14,FALSE),"")</f>
        <v/>
      </c>
      <c r="R11" s="85" t="str">
        <f>IFERROR(VLOOKUP($A11&amp;$Q$2,recordstotaallijst!$A:$Q,13,FALSE),"")</f>
        <v/>
      </c>
      <c r="S11" s="86" t="str">
        <f>IFERROR(VLOOKUP($A11&amp;$Q$2,recordstotaallijst!$A:$Q,15,FALSE),"")</f>
        <v/>
      </c>
      <c r="T11" s="84" t="str">
        <f>IFERROR(VLOOKUP($A11&amp;$T$2,recordstotaallijst!$A:$Q,14,FALSE),"")</f>
        <v/>
      </c>
      <c r="U11" s="85" t="str">
        <f>IFERROR(VLOOKUP($A11&amp;$T$2,recordstotaallijst!$A:$Q,13,FALSE),"")</f>
        <v/>
      </c>
      <c r="V11" s="86" t="str">
        <f>IFERROR(VLOOKUP($A11&amp;$T$2,recordstotaallijst!$A:$Q,15,FALSE),"")</f>
        <v/>
      </c>
      <c r="W11" s="84" t="str">
        <f>IFERROR(VLOOKUP($A11&amp;$W$2,recordstotaallijst!$A:$Q,14,FALSE),"")</f>
        <v>Max Verschuur</v>
      </c>
      <c r="X11" s="85">
        <f>IFERROR(VLOOKUP($A11&amp;$W$2,recordstotaallijst!$A:$Q,13,FALSE),"")</f>
        <v>1.3821759259259258E-2</v>
      </c>
      <c r="Y11" s="86">
        <f>IFERROR(VLOOKUP($A11&amp;$W$2,recordstotaallijst!$A:$Q,15,FALSE),"")</f>
        <v>43792</v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90" t="str">
        <f>IFERROR(VLOOKUP($A11&amp;$AC$2,recordstotaallijst!$A:$Q,14,FALSE),"")</f>
        <v>Brian de Groot</v>
      </c>
      <c r="AD11" s="85">
        <f>IFERROR(VLOOKUP($A11&amp;$AC$2,recordstotaallijst!$A:$Q,13,FALSE),"")</f>
        <v>1.3297106481481483E-2</v>
      </c>
      <c r="AE11" s="86">
        <f>IFERROR(VLOOKUP($A11&amp;$AC$2,recordstotaallijst!$A:$Q,15,FALSE),"")</f>
        <v>43792</v>
      </c>
      <c r="AF11" s="87" t="str">
        <f>IFERROR(VLOOKUP($A11&amp;$AF$2,recordstotaallijst!$A:$Q,14,FALSE),"")</f>
        <v>Andy Turta</v>
      </c>
      <c r="AG11" s="88">
        <f>IFERROR(VLOOKUP($A11&amp;$AF$2,recordstotaallijst!$A:$Q,13,FALSE),"")</f>
        <v>1.2067129629629629E-2</v>
      </c>
      <c r="AH11" s="89">
        <f>IFERROR(VLOOKUP($A11&amp;$AF$2,recordstotaallijst!$A:$Q,15,FALSE),"")</f>
        <v>43792</v>
      </c>
      <c r="AI11" s="90" t="str">
        <f>IFERROR(VLOOKUP($A11&amp;$AI$2,recordstotaallijst!$A:$Q,14,FALSE),"")</f>
        <v>Andy Turta</v>
      </c>
      <c r="AJ11" s="85">
        <f>IFERROR(VLOOKUP($A11&amp;$AI$2,recordstotaallijst!$A:$Q,13,FALSE),"")</f>
        <v>1.2259606481481484E-2</v>
      </c>
      <c r="AK11" s="86">
        <f>IFERROR(VLOOKUP($A11&amp;$AI$2,recordstotaallijst!$A:$Q,15,FALSE),"")</f>
        <v>44115</v>
      </c>
      <c r="AL11" s="87" t="str">
        <f>IFERROR(VLOOKUP($A11&amp;$AL$2,recordstotaallijst!$A:$Q,14,FALSE),"")</f>
        <v>Justin Jansen</v>
      </c>
      <c r="AM11" s="88">
        <f>IFERROR(VLOOKUP($A11&amp;$AL$2,recordstotaallijst!$A:$Q,13,FALSE),"")</f>
        <v>1.2761458333333335E-2</v>
      </c>
      <c r="AN11" s="89">
        <f>IFERROR(VLOOKUP($A11&amp;$AL$2,recordstotaallijst!$A:$Q,15,FALSE),"")</f>
        <v>44115</v>
      </c>
      <c r="AO11" s="90" t="str">
        <f>IFERROR(VLOOKUP($A11&amp;$AO$2,recordstotaallijst!$A:$Q,14,FALSE),"")</f>
        <v>Job Kalf</v>
      </c>
      <c r="AP11" s="85">
        <f>IFERROR(VLOOKUP($A11&amp;$AO$2,recordstotaallijst!$A:$Q,13,FALSE),"")</f>
        <v>1.3950231481481482E-2</v>
      </c>
      <c r="AQ11" s="91">
        <f>IFERROR(VLOOKUP($A11&amp;$AO$2,recordstotaallijst!$A:$Q,15,FALSE),"")</f>
        <v>43807</v>
      </c>
    </row>
    <row r="12" spans="1:43" x14ac:dyDescent="0.55000000000000004">
      <c r="A12" s="36" t="s">
        <v>65</v>
      </c>
      <c r="B12" s="37"/>
      <c r="D12" s="38">
        <v>2000</v>
      </c>
      <c r="E12" s="84" t="str">
        <f>IFERROR(VLOOKUP($A12&amp;$E$2,recordstotaallijst!$A:$Q,14,FALSE),"")</f>
        <v/>
      </c>
      <c r="F12" s="85" t="str">
        <f>IFERROR(VLOOKUP($A12&amp;$E$2,recordstotaallijst!$A:$Q,13,FALSE),"")</f>
        <v/>
      </c>
      <c r="G12" s="86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4" t="str">
        <f>IFERROR(VLOOKUP($A12&amp;$K$2,recordstotaallijst!$A:$Q,14,FALSE),"")</f>
        <v/>
      </c>
      <c r="L12" s="85" t="str">
        <f>IFERROR(VLOOKUP($A12&amp;$K$2,recordstotaallijst!$A:$Q,13,FALSE),"")</f>
        <v/>
      </c>
      <c r="M12" s="86" t="str">
        <f>IFERROR(VLOOKUP($A12&amp;$K$2,recordstotaallijst!$A:$Q,15,FALSE),"")</f>
        <v/>
      </c>
      <c r="N12" s="84" t="str">
        <f>IFERROR(VLOOKUP($A12&amp;$N$2,recordstotaallijst!$A:$Q,14,FALSE),"")</f>
        <v/>
      </c>
      <c r="O12" s="85" t="str">
        <f>IFERROR(VLOOKUP($A12&amp;$N$2,recordstotaallijst!$A:$Q,13,FALSE),"")</f>
        <v/>
      </c>
      <c r="P12" s="86" t="str">
        <f>IFERROR(VLOOKUP($A12&amp;$N$2,recordstotaallijst!$A:$Q,15,FALSE),"")</f>
        <v/>
      </c>
      <c r="Q12" s="84" t="str">
        <f>IFERROR(VLOOKUP($A12&amp;$Q$2,recordstotaallijst!$A:$Q,14,FALSE),"")</f>
        <v/>
      </c>
      <c r="R12" s="85" t="str">
        <f>IFERROR(VLOOKUP($A12&amp;$Q$2,recordstotaallijst!$A:$Q,13,FALSE),"")</f>
        <v/>
      </c>
      <c r="S12" s="86" t="str">
        <f>IFERROR(VLOOKUP($A12&amp;$Q$2,recordstotaallijst!$A:$Q,15,FALSE),"")</f>
        <v/>
      </c>
      <c r="T12" s="84" t="str">
        <f>IFERROR(VLOOKUP($A12&amp;$T$2,recordstotaallijst!$A:$Q,14,FALSE),"")</f>
        <v/>
      </c>
      <c r="U12" s="85" t="str">
        <f>IFERROR(VLOOKUP($A12&amp;$T$2,recordstotaallijst!$A:$Q,13,FALSE),"")</f>
        <v/>
      </c>
      <c r="V12" s="86" t="str">
        <f>IFERROR(VLOOKUP($A12&amp;$T$2,recordstotaallijst!$A:$Q,15,FALSE),"")</f>
        <v/>
      </c>
      <c r="W12" s="84" t="str">
        <f>IFERROR(VLOOKUP($A12&amp;$W$2,recordstotaallijst!$A:$Q,14,FALSE),"")</f>
        <v/>
      </c>
      <c r="X12" s="85" t="str">
        <f>IFERROR(VLOOKUP($A12&amp;$W$2,recordstotaallijst!$A:$Q,13,FALSE),"")</f>
        <v/>
      </c>
      <c r="Y12" s="86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90" t="str">
        <f>IFERROR(VLOOKUP($A12&amp;$AC$2,recordstotaallijst!$A:$Q,14,FALSE),"")</f>
        <v/>
      </c>
      <c r="AD12" s="85" t="str">
        <f>IFERROR(VLOOKUP($A12&amp;$AC$2,recordstotaallijst!$A:$Q,13,FALSE),"")</f>
        <v/>
      </c>
      <c r="AE12" s="86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/>
      </c>
      <c r="AP12" s="85" t="str">
        <f>IFERROR(VLOOKUP($A12&amp;$AO$2,recordstotaallijst!$A:$Q,13,FALSE),"")</f>
        <v/>
      </c>
      <c r="AQ12" s="91" t="str">
        <f>IFERROR(VLOOKUP($A12&amp;$AO$2,recordstotaallijst!$A:$Q,15,FALSE),"")</f>
        <v/>
      </c>
    </row>
    <row r="13" spans="1:43" s="83" customFormat="1" ht="18.3" x14ac:dyDescent="0.7">
      <c r="A13" s="29"/>
      <c r="B13" s="30"/>
      <c r="C13" s="29" t="s">
        <v>15</v>
      </c>
      <c r="D13" s="31"/>
      <c r="E13" s="92" t="str">
        <f>IFERROR(VLOOKUP($A13&amp;$E$2,recordstotaallijst!$A:$Q,14,FALSE),"")</f>
        <v/>
      </c>
      <c r="F13" s="93" t="str">
        <f>IFERROR(VLOOKUP($A13&amp;$E$2,recordstotaallijst!$A:$Q,13,FALSE),"")</f>
        <v/>
      </c>
      <c r="G13" s="94" t="str">
        <f>IFERROR(VLOOKUP($A13&amp;$E$2,recordstotaallijst!$A:$Q,15,FALSE),"")</f>
        <v/>
      </c>
      <c r="H13" s="92" t="str">
        <f>IFERROR(VLOOKUP($A13&amp;$H$2,recordstotaallijst!$A:$Q,14,FALSE),"")</f>
        <v/>
      </c>
      <c r="I13" s="93" t="str">
        <f>IFERROR(VLOOKUP($A13&amp;$H$2,recordstotaallijst!$A:$Q,13,FALSE),"")</f>
        <v/>
      </c>
      <c r="J13" s="94" t="str">
        <f>IFERROR(VLOOKUP($A13&amp;$H$2,recordstotaallijst!$A:$Q,15,FALSE),"")</f>
        <v/>
      </c>
      <c r="K13" s="92" t="str">
        <f>IFERROR(VLOOKUP($A13&amp;$K$2,recordstotaallijst!$A:$Q,14,FALSE),"")</f>
        <v/>
      </c>
      <c r="L13" s="93" t="str">
        <f>IFERROR(VLOOKUP($A13&amp;$K$2,recordstotaallijst!$A:$Q,13,FALSE),"")</f>
        <v/>
      </c>
      <c r="M13" s="94" t="str">
        <f>IFERROR(VLOOKUP($A13&amp;$K$2,recordstotaallijst!$A:$Q,15,FALSE),"")</f>
        <v/>
      </c>
      <c r="N13" s="92" t="str">
        <f>IFERROR(VLOOKUP($A13&amp;$N$2,recordstotaallijst!$A:$Q,14,FALSE),"")</f>
        <v/>
      </c>
      <c r="O13" s="93" t="str">
        <f>IFERROR(VLOOKUP($A13&amp;$N$2,recordstotaallijst!$A:$Q,13,FALSE),"")</f>
        <v/>
      </c>
      <c r="P13" s="94" t="str">
        <f>IFERROR(VLOOKUP($A13&amp;$N$2,recordstotaallijst!$A:$Q,15,FALSE),"")</f>
        <v/>
      </c>
      <c r="Q13" s="92" t="str">
        <f>IFERROR(VLOOKUP($A13&amp;$Q$2,recordstotaallijst!$A:$Q,14,FALSE),"")</f>
        <v/>
      </c>
      <c r="R13" s="93" t="str">
        <f>IFERROR(VLOOKUP($A13&amp;$Q$2,recordstotaallijst!$A:$Q,13,FALSE),"")</f>
        <v/>
      </c>
      <c r="S13" s="94" t="str">
        <f>IFERROR(VLOOKUP($A13&amp;$Q$2,recordstotaallijst!$A:$Q,15,FALSE),"")</f>
        <v/>
      </c>
      <c r="T13" s="92" t="str">
        <f>IFERROR(VLOOKUP($A13&amp;$T$2,recordstotaallijst!$A:$Q,14,FALSE),"")</f>
        <v/>
      </c>
      <c r="U13" s="93" t="str">
        <f>IFERROR(VLOOKUP($A13&amp;$T$2,recordstotaallijst!$A:$Q,13,FALSE),"")</f>
        <v/>
      </c>
      <c r="V13" s="94" t="str">
        <f>IFERROR(VLOOKUP($A13&amp;$T$2,recordstotaallijst!$A:$Q,15,FALSE),"")</f>
        <v/>
      </c>
      <c r="W13" s="92" t="str">
        <f>IFERROR(VLOOKUP($A13&amp;$W$2,recordstotaallijst!$A:$Q,14,FALSE),"")</f>
        <v/>
      </c>
      <c r="X13" s="93" t="str">
        <f>IFERROR(VLOOKUP($A13&amp;$W$2,recordstotaallijst!$A:$Q,13,FALSE),"")</f>
        <v/>
      </c>
      <c r="Y13" s="94" t="str">
        <f>IFERROR(VLOOKUP($A13&amp;$W$2,recordstotaallijst!$A:$Q,15,FALSE),"")</f>
        <v/>
      </c>
      <c r="Z13" s="95" t="str">
        <f>IFERROR(VLOOKUP($A13&amp;$Z$2,recordstotaallijst!$A:$Q,14,FALSE),"")</f>
        <v/>
      </c>
      <c r="AA13" s="96" t="str">
        <f>IFERROR(VLOOKUP($A13&amp;$Z$2,recordstotaallijst!$A:$Q,13,FALSE),"")</f>
        <v/>
      </c>
      <c r="AB13" s="97" t="str">
        <f>IFERROR(VLOOKUP($A13&amp;$Z$2,recordstotaallijst!$A:$Q,15,FALSE),"")</f>
        <v/>
      </c>
      <c r="AC13" s="98" t="str">
        <f>IFERROR(VLOOKUP($A13&amp;$AC$2,recordstotaallijst!$A:$Q,14,FALSE),"")</f>
        <v/>
      </c>
      <c r="AD13" s="93" t="str">
        <f>IFERROR(VLOOKUP($A13&amp;$AC$2,recordstotaallijst!$A:$Q,13,FALSE),"")</f>
        <v/>
      </c>
      <c r="AE13" s="94" t="str">
        <f>IFERROR(VLOOKUP($A13&amp;$AC$2,recordstotaallijst!$A:$Q,15,FALSE),"")</f>
        <v/>
      </c>
      <c r="AF13" s="95" t="str">
        <f>IFERROR(VLOOKUP($A13&amp;$AF$2,recordstotaallijst!$A:$Q,14,FALSE),"")</f>
        <v/>
      </c>
      <c r="AG13" s="96" t="str">
        <f>IFERROR(VLOOKUP($A13&amp;$AF$2,recordstotaallijst!$A:$Q,13,FALSE),"")</f>
        <v/>
      </c>
      <c r="AH13" s="97" t="str">
        <f>IFERROR(VLOOKUP($A13&amp;$AF$2,recordstotaallijst!$A:$Q,15,FALSE),"")</f>
        <v/>
      </c>
      <c r="AI13" s="98" t="str">
        <f>IFERROR(VLOOKUP($A13&amp;$AI$2,recordstotaallijst!$A:$Q,14,FALSE),"")</f>
        <v/>
      </c>
      <c r="AJ13" s="93" t="str">
        <f>IFERROR(VLOOKUP($A13&amp;$AI$2,recordstotaallijst!$A:$Q,13,FALSE),"")</f>
        <v/>
      </c>
      <c r="AK13" s="94" t="str">
        <f>IFERROR(VLOOKUP($A13&amp;$AI$2,recordstotaallijst!$A:$Q,15,FALSE),"")</f>
        <v/>
      </c>
      <c r="AL13" s="95" t="str">
        <f>IFERROR(VLOOKUP($A13&amp;$AL$2,recordstotaallijst!$A:$Q,14,FALSE),"")</f>
        <v/>
      </c>
      <c r="AM13" s="96" t="str">
        <f>IFERROR(VLOOKUP($A13&amp;$AL$2,recordstotaallijst!$A:$Q,13,FALSE),"")</f>
        <v/>
      </c>
      <c r="AN13" s="97" t="str">
        <f>IFERROR(VLOOKUP($A13&amp;$AL$2,recordstotaallijst!$A:$Q,15,FALSE),"")</f>
        <v/>
      </c>
      <c r="AO13" s="98" t="str">
        <f>IFERROR(VLOOKUP($A13&amp;$AO$2,recordstotaallijst!$A:$Q,14,FALSE),"")</f>
        <v/>
      </c>
      <c r="AP13" s="93" t="str">
        <f>IFERROR(VLOOKUP($A13&amp;$AO$2,recordstotaallijst!$A:$Q,13,FALSE),"")</f>
        <v/>
      </c>
      <c r="AQ13" s="100" t="str">
        <f>IFERROR(VLOOKUP($A13&amp;$AO$2,recordstotaallijst!$A:$Q,15,FALSE),"")</f>
        <v/>
      </c>
    </row>
    <row r="14" spans="1:43" x14ac:dyDescent="0.55000000000000004">
      <c r="A14" s="36" t="s">
        <v>66</v>
      </c>
      <c r="B14" s="37"/>
      <c r="D14" s="38">
        <v>25</v>
      </c>
      <c r="E14" s="84" t="str">
        <f>IFERROR(VLOOKUP($A14&amp;$E$2,recordstotaallijst!$A:$Q,14,FALSE),"")</f>
        <v/>
      </c>
      <c r="F14" s="85" t="str">
        <f>IFERROR(VLOOKUP($A14&amp;$E$2,recordstotaallijst!$A:$Q,13,FALSE),"")</f>
        <v/>
      </c>
      <c r="G14" s="86" t="str">
        <f>IFERROR(VLOOKUP($A14&amp;$E$2,recordstotaallijst!$A:$Q,15,FALSE),"")</f>
        <v/>
      </c>
      <c r="H14" s="84" t="str">
        <f>IFERROR(VLOOKUP($A14&amp;$H$2,recordstotaallijst!$A:$Q,14,FALSE),"")</f>
        <v/>
      </c>
      <c r="I14" s="85" t="str">
        <f>IFERROR(VLOOKUP($A14&amp;$H$2,recordstotaallijst!$A:$Q,13,FALSE),"")</f>
        <v/>
      </c>
      <c r="J14" s="86" t="str">
        <f>IFERROR(VLOOKUP($A14&amp;$H$2,recordstotaallijst!$A:$Q,15,FALSE),"")</f>
        <v/>
      </c>
      <c r="K14" s="84" t="str">
        <f>IFERROR(VLOOKUP($A14&amp;$K$2,recordstotaallijst!$A:$Q,14,FALSE),"")</f>
        <v/>
      </c>
      <c r="L14" s="85" t="str">
        <f>IFERROR(VLOOKUP($A14&amp;$K$2,recordstotaallijst!$A:$Q,13,FALSE),"")</f>
        <v/>
      </c>
      <c r="M14" s="86" t="str">
        <f>IFERROR(VLOOKUP($A14&amp;$K$2,recordstotaallijst!$A:$Q,15,FALSE),"")</f>
        <v/>
      </c>
      <c r="N14" s="84" t="str">
        <f>IFERROR(VLOOKUP($A14&amp;$N$2,recordstotaallijst!$A:$Q,14,FALSE),"")</f>
        <v>Andrew ten Hoedt</v>
      </c>
      <c r="O14" s="85">
        <f>IFERROR(VLOOKUP($A14&amp;$N$2,recordstotaallijst!$A:$Q,13,FALSE),"")</f>
        <v>3.7118055555555553E-4</v>
      </c>
      <c r="P14" s="86">
        <f>IFERROR(VLOOKUP($A14&amp;$N$2,recordstotaallijst!$A:$Q,15,FALSE),"")</f>
        <v>45032</v>
      </c>
      <c r="Q14" s="84" t="str">
        <f>IFERROR(VLOOKUP($A14&amp;$Q$2,recordstotaallijst!$A:$Q,14,FALSE),"")</f>
        <v>Andrew ten Hoedt</v>
      </c>
      <c r="R14" s="85">
        <f>IFERROR(VLOOKUP($A14&amp;$Q$2,recordstotaallijst!$A:$Q,13,FALSE),"")</f>
        <v>3.2025462962962964E-4</v>
      </c>
      <c r="S14" s="86">
        <f>IFERROR(VLOOKUP($A14&amp;$Q$2,recordstotaallijst!$A:$Q,15,FALSE),"")</f>
        <v>45354</v>
      </c>
      <c r="T14" s="84" t="str">
        <f>IFERROR(VLOOKUP($A14&amp;$T$2,recordstotaallijst!$A:$Q,14,FALSE),"")</f>
        <v/>
      </c>
      <c r="U14" s="85" t="str">
        <f>IFERROR(VLOOKUP($A14&amp;$T$2,recordstotaallijst!$A:$Q,13,FALSE),"")</f>
        <v/>
      </c>
      <c r="V14" s="86" t="str">
        <f>IFERROR(VLOOKUP($A14&amp;$T$2,recordstotaallijst!$A:$Q,15,FALSE),"")</f>
        <v/>
      </c>
      <c r="W14" s="84" t="str">
        <f>IFERROR(VLOOKUP($A14&amp;$W$2,recordstotaallijst!$A:$Q,14,FALSE),"")</f>
        <v>Timo Colijn</v>
      </c>
      <c r="X14" s="85">
        <f>IFERROR(VLOOKUP($A14&amp;$W$2,recordstotaallijst!$A:$Q,13,FALSE),"")</f>
        <v>2.2974537037037039E-4</v>
      </c>
      <c r="Y14" s="86">
        <f>IFERROR(VLOOKUP($A14&amp;$W$2,recordstotaallijst!$A:$Q,15,FALSE),"")</f>
        <v>44381</v>
      </c>
      <c r="Z14" s="87" t="str">
        <f>IFERROR(VLOOKUP($A14&amp;$Z$2,recordstotaallijst!$A:$Q,14,FALSE),"")</f>
        <v/>
      </c>
      <c r="AA14" s="88" t="str">
        <f>IFERROR(VLOOKUP($A14&amp;$Z$2,recordstotaallijst!$A:$Q,13,FALSE),"")</f>
        <v/>
      </c>
      <c r="AB14" s="89" t="str">
        <f>IFERROR(VLOOKUP($A14&amp;$Z$2,recordstotaallijst!$A:$Q,15,FALSE),"")</f>
        <v/>
      </c>
      <c r="AC14" s="90" t="str">
        <f>IFERROR(VLOOKUP($A14&amp;$AC$2,recordstotaallijst!$A:$Q,14,FALSE),"")</f>
        <v/>
      </c>
      <c r="AD14" s="85" t="str">
        <f>IFERROR(VLOOKUP($A14&amp;$AC$2,recordstotaallijst!$A:$Q,13,FALSE),"")</f>
        <v/>
      </c>
      <c r="AE14" s="86" t="str">
        <f>IFERROR(VLOOKUP($A14&amp;$AC$2,recordstotaallijst!$A:$Q,15,FALSE),"")</f>
        <v/>
      </c>
      <c r="AF14" s="87" t="str">
        <f>IFERROR(VLOOKUP($A14&amp;$AF$2,recordstotaallijst!$A:$Q,14,FALSE),"")</f>
        <v/>
      </c>
      <c r="AG14" s="88" t="str">
        <f>IFERROR(VLOOKUP($A14&amp;$AF$2,recordstotaallijst!$A:$Q,13,FALSE),"")</f>
        <v/>
      </c>
      <c r="AH14" s="89" t="str">
        <f>IFERROR(VLOOKUP($A14&amp;$AF$2,recordstotaallijst!$A:$Q,15,FALSE),"")</f>
        <v/>
      </c>
      <c r="AI14" s="90" t="str">
        <f>IFERROR(VLOOKUP($A14&amp;$AI$2,recordstotaallijst!$A:$Q,14,FALSE),"")</f>
        <v/>
      </c>
      <c r="AJ14" s="85" t="str">
        <f>IFERROR(VLOOKUP($A14&amp;$AI$2,recordstotaallijst!$A:$Q,13,FALSE),"")</f>
        <v/>
      </c>
      <c r="AK14" s="86" t="str">
        <f>IFERROR(VLOOKUP($A14&amp;$AI$2,recordstotaallijst!$A:$Q,15,FALSE),"")</f>
        <v/>
      </c>
      <c r="AL14" s="87" t="str">
        <f>IFERROR(VLOOKUP($A14&amp;$AL$2,recordstotaallijst!$A:$Q,14,FALSE),"")</f>
        <v/>
      </c>
      <c r="AM14" s="88" t="str">
        <f>IFERROR(VLOOKUP($A14&amp;$AL$2,recordstotaallijst!$A:$Q,13,FALSE),"")</f>
        <v/>
      </c>
      <c r="AN14" s="89" t="str">
        <f>IFERROR(VLOOKUP($A14&amp;$AL$2,recordstotaallijst!$A:$Q,15,FALSE),"")</f>
        <v/>
      </c>
      <c r="AO14" s="90" t="str">
        <f>IFERROR(VLOOKUP($A14&amp;$AO$2,recordstotaallijst!$A:$Q,14,FALSE),"")</f>
        <v/>
      </c>
      <c r="AP14" s="85" t="str">
        <f>IFERROR(VLOOKUP($A14&amp;$AO$2,recordstotaallijst!$A:$Q,13,FALSE),"")</f>
        <v/>
      </c>
      <c r="AQ14" s="91" t="str">
        <f>IFERROR(VLOOKUP($A14&amp;$AO$2,recordstotaallijst!$A:$Q,15,FALSE),"")</f>
        <v/>
      </c>
    </row>
    <row r="15" spans="1:43" x14ac:dyDescent="0.55000000000000004">
      <c r="A15" s="36" t="s">
        <v>67</v>
      </c>
      <c r="B15" s="37"/>
      <c r="D15" s="38">
        <v>50</v>
      </c>
      <c r="E15" s="84" t="str">
        <f>IFERROR(VLOOKUP($A15&amp;$E$2,recordstotaallijst!$A:$Q,14,FALSE),"")</f>
        <v/>
      </c>
      <c r="F15" s="85" t="str">
        <f>IFERROR(VLOOKUP($A15&amp;$E$2,recordstotaallijst!$A:$Q,13,FALSE),"")</f>
        <v/>
      </c>
      <c r="G15" s="86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4" t="str">
        <f>IFERROR(VLOOKUP($A15&amp;$K$2,recordstotaallijst!$A:$Q,14,FALSE),"")</f>
        <v/>
      </c>
      <c r="L15" s="85" t="str">
        <f>IFERROR(VLOOKUP($A15&amp;$K$2,recordstotaallijst!$A:$Q,13,FALSE),"")</f>
        <v/>
      </c>
      <c r="M15" s="86" t="str">
        <f>IFERROR(VLOOKUP($A15&amp;$K$2,recordstotaallijst!$A:$Q,15,FALSE),"")</f>
        <v/>
      </c>
      <c r="N15" s="84" t="str">
        <f>IFERROR(VLOOKUP($A15&amp;$N$2,recordstotaallijst!$A:$Q,14,FALSE),"")</f>
        <v/>
      </c>
      <c r="O15" s="85" t="str">
        <f>IFERROR(VLOOKUP($A15&amp;$N$2,recordstotaallijst!$A:$Q,13,FALSE),"")</f>
        <v/>
      </c>
      <c r="P15" s="86" t="str">
        <f>IFERROR(VLOOKUP($A15&amp;$N$2,recordstotaallijst!$A:$Q,15,FALSE),"")</f>
        <v/>
      </c>
      <c r="Q15" s="84" t="str">
        <f>IFERROR(VLOOKUP($A15&amp;$Q$2,recordstotaallijst!$A:$Q,14,FALSE),"")</f>
        <v>Johannes Neetzke</v>
      </c>
      <c r="R15" s="85">
        <f>IFERROR(VLOOKUP($A15&amp;$Q$2,recordstotaallijst!$A:$Q,13,FALSE),"")</f>
        <v>6.5891203703703695E-4</v>
      </c>
      <c r="S15" s="86">
        <f>IFERROR(VLOOKUP($A15&amp;$Q$2,recordstotaallijst!$A:$Q,15,FALSE),"")</f>
        <v>44465</v>
      </c>
      <c r="T15" s="84" t="str">
        <f>IFERROR(VLOOKUP($A15&amp;$T$2,recordstotaallijst!$A:$Q,14,FALSE),"")</f>
        <v>Luca Denkers</v>
      </c>
      <c r="U15" s="85">
        <f>IFERROR(VLOOKUP($A15&amp;$T$2,recordstotaallijst!$A:$Q,13,FALSE),"")</f>
        <v>4.3530092592592595E-4</v>
      </c>
      <c r="V15" s="86">
        <f>IFERROR(VLOOKUP($A15&amp;$T$2,recordstotaallijst!$A:$Q,15,FALSE),"")</f>
        <v>45270</v>
      </c>
      <c r="W15" s="84" t="str">
        <f>IFERROR(VLOOKUP($A15&amp;$W$2,recordstotaallijst!$A:$Q,14,FALSE),"")</f>
        <v>Luca Denkers</v>
      </c>
      <c r="X15" s="85">
        <f>IFERROR(VLOOKUP($A15&amp;$W$2,recordstotaallijst!$A:$Q,13,FALSE),"")</f>
        <v>3.9201388888888885E-4</v>
      </c>
      <c r="Y15" s="86">
        <f>IFERROR(VLOOKUP($A15&amp;$W$2,recordstotaallijst!$A:$Q,15,FALSE),"")</f>
        <v>45585</v>
      </c>
      <c r="Z15" s="87" t="str">
        <f>IFERROR(VLOOKUP($A15&amp;$Z$2,recordstotaallijst!$A:$Q,14,FALSE),"")</f>
        <v>Ivar Kleuver</v>
      </c>
      <c r="AA15" s="88">
        <f>IFERROR(VLOOKUP($A15&amp;$Z$2,recordstotaallijst!$A:$Q,13,FALSE),"")</f>
        <v>3.3993055555555556E-4</v>
      </c>
      <c r="AB15" s="89">
        <f>IFERROR(VLOOKUP($A15&amp;$Z$2,recordstotaallijst!$A:$Q,15,FALSE),"")</f>
        <v>43829</v>
      </c>
      <c r="AC15" s="90" t="str">
        <f>IFERROR(VLOOKUP($A15&amp;$AC$2,recordstotaallijst!$A:$Q,14,FALSE),"")</f>
        <v>Ivar Kleuver</v>
      </c>
      <c r="AD15" s="85">
        <f>IFERROR(VLOOKUP($A15&amp;$AC$2,recordstotaallijst!$A:$Q,13,FALSE),"")</f>
        <v>3.5011574074074074E-4</v>
      </c>
      <c r="AE15" s="86">
        <f>IFERROR(VLOOKUP($A15&amp;$AC$2,recordstotaallijst!$A:$Q,15,FALSE),"")</f>
        <v>44094</v>
      </c>
      <c r="AF15" s="87" t="str">
        <f>IFERROR(VLOOKUP($A15&amp;$AF$2,recordstotaallijst!$A:$Q,14,FALSE),"")</f>
        <v>Andy Turta</v>
      </c>
      <c r="AG15" s="88">
        <f>IFERROR(VLOOKUP($A15&amp;$AF$2,recordstotaallijst!$A:$Q,13,FALSE),"")</f>
        <v>3.231481481481482E-4</v>
      </c>
      <c r="AH15" s="89">
        <f>IFERROR(VLOOKUP($A15&amp;$AF$2,recordstotaallijst!$A:$Q,15,FALSE),"")</f>
        <v>43792</v>
      </c>
      <c r="AI15" s="90" t="str">
        <f>IFERROR(VLOOKUP($A15&amp;$AI$2,recordstotaallijst!$A:$Q,14,FALSE),"")</f>
        <v>Andy Turta</v>
      </c>
      <c r="AJ15" s="85">
        <f>IFERROR(VLOOKUP($A15&amp;$AI$2,recordstotaallijst!$A:$Q,13,FALSE),"")</f>
        <v>3.2488425925925925E-4</v>
      </c>
      <c r="AK15" s="86">
        <f>IFERROR(VLOOKUP($A15&amp;$AI$2,recordstotaallijst!$A:$Q,15,FALSE),"")</f>
        <v>44094</v>
      </c>
      <c r="AL15" s="87" t="str">
        <f>IFERROR(VLOOKUP($A15&amp;$AL$2,recordstotaallijst!$A:$Q,14,FALSE),"")</f>
        <v>Andy Turta</v>
      </c>
      <c r="AM15" s="88">
        <f>IFERROR(VLOOKUP($A15&amp;$AL$2,recordstotaallijst!$A:$Q,13,FALSE),"")</f>
        <v>3.2233796296296296E-4</v>
      </c>
      <c r="AN15" s="89">
        <f>IFERROR(VLOOKUP($A15&amp;$AL$2,recordstotaallijst!$A:$Q,15,FALSE),"")</f>
        <v>44521</v>
      </c>
      <c r="AO15" s="90" t="str">
        <f>IFERROR(VLOOKUP($A15&amp;$AO$2,recordstotaallijst!$A:$Q,14,FALSE),"")</f>
        <v>Andy Turta</v>
      </c>
      <c r="AP15" s="85">
        <f>IFERROR(VLOOKUP($A15&amp;$AO$2,recordstotaallijst!$A:$Q,13,FALSE),"")</f>
        <v>3.2997685185185186E-4</v>
      </c>
      <c r="AQ15" s="91">
        <f>IFERROR(VLOOKUP($A15&amp;$AO$2,recordstotaallijst!$A:$Q,15,FALSE),"")</f>
        <v>44675</v>
      </c>
    </row>
    <row r="16" spans="1:43" x14ac:dyDescent="0.55000000000000004">
      <c r="A16" s="36" t="s">
        <v>68</v>
      </c>
      <c r="B16" s="37"/>
      <c r="D16" s="38">
        <v>100</v>
      </c>
      <c r="E16" s="84" t="str">
        <f>IFERROR(VLOOKUP($A16&amp;$E$2,recordstotaallijst!$A:$Q,14,FALSE),"")</f>
        <v/>
      </c>
      <c r="F16" s="85" t="str">
        <f>IFERROR(VLOOKUP($A16&amp;$E$2,recordstotaallijst!$A:$Q,13,FALSE),"")</f>
        <v/>
      </c>
      <c r="G16" s="86" t="str">
        <f>IFERROR(VLOOKUP($A16&amp;$E$2,recordstotaallijst!$A:$Q,15,FALSE),"")</f>
        <v/>
      </c>
      <c r="H16" s="84" t="str">
        <f>IFERROR(VLOOKUP($A16&amp;$H$2,recordstotaallijst!$A:$Q,14,FALSE),"")</f>
        <v/>
      </c>
      <c r="I16" s="85" t="str">
        <f>IFERROR(VLOOKUP($A16&amp;$H$2,recordstotaallijst!$A:$Q,13,FALSE),"")</f>
        <v/>
      </c>
      <c r="J16" s="86" t="str">
        <f>IFERROR(VLOOKUP($A16&amp;$H$2,recordstotaallijst!$A:$Q,15,FALSE),"")</f>
        <v/>
      </c>
      <c r="K16" s="84" t="str">
        <f>IFERROR(VLOOKUP($A16&amp;$K$2,recordstotaallijst!$A:$Q,14,FALSE),"")</f>
        <v/>
      </c>
      <c r="L16" s="85" t="str">
        <f>IFERROR(VLOOKUP($A16&amp;$K$2,recordstotaallijst!$A:$Q,13,FALSE),"")</f>
        <v/>
      </c>
      <c r="M16" s="86" t="str">
        <f>IFERROR(VLOOKUP($A16&amp;$K$2,recordstotaallijst!$A:$Q,15,FALSE),"")</f>
        <v/>
      </c>
      <c r="N16" s="84" t="str">
        <f>IFERROR(VLOOKUP($A16&amp;$N$2,recordstotaallijst!$A:$Q,14,FALSE),"")</f>
        <v/>
      </c>
      <c r="O16" s="85" t="str">
        <f>IFERROR(VLOOKUP($A16&amp;$N$2,recordstotaallijst!$A:$Q,13,FALSE),"")</f>
        <v/>
      </c>
      <c r="P16" s="86" t="str">
        <f>IFERROR(VLOOKUP($A16&amp;$N$2,recordstotaallijst!$A:$Q,15,FALSE),"")</f>
        <v/>
      </c>
      <c r="Q16" s="84" t="str">
        <f>IFERROR(VLOOKUP($A16&amp;$Q$2,recordstotaallijst!$A:$Q,14,FALSE),"")</f>
        <v/>
      </c>
      <c r="R16" s="85" t="str">
        <f>IFERROR(VLOOKUP($A16&amp;$Q$2,recordstotaallijst!$A:$Q,13,FALSE),"")</f>
        <v/>
      </c>
      <c r="S16" s="86" t="str">
        <f>IFERROR(VLOOKUP($A16&amp;$Q$2,recordstotaallijst!$A:$Q,15,FALSE),"")</f>
        <v/>
      </c>
      <c r="T16" s="84" t="str">
        <f>IFERROR(VLOOKUP($A16&amp;$T$2,recordstotaallijst!$A:$Q,14,FALSE),"")</f>
        <v>Johannes Neetzke</v>
      </c>
      <c r="U16" s="85" t="str">
        <f>IFERROR(VLOOKUP($A16&amp;$T$2,recordstotaallijst!$A:$Q,13,FALSE),"")</f>
        <v>2:06.99</v>
      </c>
      <c r="V16" s="86">
        <f>IFERROR(VLOOKUP($A16&amp;$T$2,recordstotaallijst!$A:$Q,15,FALSE),"")</f>
        <v>44696</v>
      </c>
      <c r="W16" s="84" t="str">
        <f>IFERROR(VLOOKUP($A16&amp;$W$2,recordstotaallijst!$A:$Q,14,FALSE),"")</f>
        <v>Luca Denkers</v>
      </c>
      <c r="X16" s="85">
        <f>IFERROR(VLOOKUP($A16&amp;$W$2,recordstotaallijst!$A:$Q,13,FALSE),"")</f>
        <v>8.4097222222222223E-4</v>
      </c>
      <c r="Y16" s="86">
        <f>IFERROR(VLOOKUP($A16&amp;$W$2,recordstotaallijst!$A:$Q,15,FALSE),"")</f>
        <v>45585</v>
      </c>
      <c r="Z16" s="87" t="str">
        <f>IFERROR(VLOOKUP($A16&amp;$Z$2,recordstotaallijst!$A:$Q,14,FALSE),"")</f>
        <v>Ivar Kleuver</v>
      </c>
      <c r="AA16" s="88">
        <f>IFERROR(VLOOKUP($A16&amp;$Z$2,recordstotaallijst!$A:$Q,13,FALSE),"")</f>
        <v>7.6030092592592599E-4</v>
      </c>
      <c r="AB16" s="89">
        <f>IFERROR(VLOOKUP($A16&amp;$Z$2,recordstotaallijst!$A:$Q,15,FALSE),"")</f>
        <v>43829</v>
      </c>
      <c r="AC16" s="90" t="str">
        <f>IFERROR(VLOOKUP($A16&amp;$AC$2,recordstotaallijst!$A:$Q,14,FALSE),"")</f>
        <v>Daan de Jongh</v>
      </c>
      <c r="AD16" s="85">
        <f>IFERROR(VLOOKUP($A16&amp;$AC$2,recordstotaallijst!$A:$Q,13,FALSE),"")</f>
        <v>9.6435185185185198E-4</v>
      </c>
      <c r="AE16" s="86">
        <f>IFERROR(VLOOKUP($A16&amp;$AC$2,recordstotaallijst!$A:$Q,15,FALSE),"")</f>
        <v>44702</v>
      </c>
      <c r="AF16" s="87" t="str">
        <f>IFERROR(VLOOKUP($A16&amp;$AF$2,recordstotaallijst!$A:$Q,14,FALSE),"")</f>
        <v>Andy Turta</v>
      </c>
      <c r="AG16" s="88">
        <f>IFERROR(VLOOKUP($A16&amp;$AF$2,recordstotaallijst!$A:$Q,13,FALSE),"")</f>
        <v>7.2083333333333331E-4</v>
      </c>
      <c r="AH16" s="89">
        <f>IFERROR(VLOOKUP($A16&amp;$AF$2,recordstotaallijst!$A:$Q,15,FALSE),"")</f>
        <v>43829</v>
      </c>
      <c r="AI16" s="90" t="str">
        <f>IFERROR(VLOOKUP($A16&amp;$AI$2,recordstotaallijst!$A:$Q,14,FALSE),"")</f>
        <v>Anouar Visser</v>
      </c>
      <c r="AJ16" s="85">
        <f>IFERROR(VLOOKUP($A16&amp;$AI$2,recordstotaallijst!$A:$Q,13,FALSE),"")</f>
        <v>7.5567129629629639E-4</v>
      </c>
      <c r="AK16" s="86">
        <f>IFERROR(VLOOKUP($A16&amp;$AI$2,recordstotaallijst!$A:$Q,15,FALSE),"")</f>
        <v>43829</v>
      </c>
      <c r="AL16" s="87" t="str">
        <f>IFERROR(VLOOKUP($A16&amp;$AL$2,recordstotaallijst!$A:$Q,14,FALSE),"")</f>
        <v>Andy Turta</v>
      </c>
      <c r="AM16" s="88">
        <f>IFERROR(VLOOKUP($A16&amp;$AL$2,recordstotaallijst!$A:$Q,13,FALSE),"")</f>
        <v>7.6041666666666662E-4</v>
      </c>
      <c r="AN16" s="89">
        <f>IFERROR(VLOOKUP($A16&amp;$AL$2,recordstotaallijst!$A:$Q,15,FALSE),"")</f>
        <v>44465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7.4525462962962957E-4</v>
      </c>
      <c r="AQ16" s="91">
        <f>IFERROR(VLOOKUP($A16&amp;$AO$2,recordstotaallijst!$A:$Q,15,FALSE),"")</f>
        <v>44675</v>
      </c>
    </row>
    <row r="17" spans="1:43" x14ac:dyDescent="0.55000000000000004">
      <c r="A17" s="36" t="s">
        <v>69</v>
      </c>
      <c r="B17" s="37"/>
      <c r="D17" s="38">
        <v>200</v>
      </c>
      <c r="E17" s="84" t="str">
        <f>IFERROR(VLOOKUP($A17&amp;$E$2,recordstotaallijst!$A:$Q,14,FALSE),"")</f>
        <v/>
      </c>
      <c r="F17" s="85" t="str">
        <f>IFERROR(VLOOKUP($A17&amp;$E$2,recordstotaallijst!$A:$Q,13,FALSE),"")</f>
        <v/>
      </c>
      <c r="G17" s="86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4" t="str">
        <f>IFERROR(VLOOKUP($A17&amp;$K$2,recordstotaallijst!$A:$Q,14,FALSE),"")</f>
        <v/>
      </c>
      <c r="L17" s="85" t="str">
        <f>IFERROR(VLOOKUP($A17&amp;$K$2,recordstotaallijst!$A:$Q,13,FALSE),"")</f>
        <v/>
      </c>
      <c r="M17" s="86" t="str">
        <f>IFERROR(VLOOKUP($A17&amp;$K$2,recordstotaallijst!$A:$Q,15,FALSE),"")</f>
        <v/>
      </c>
      <c r="N17" s="84" t="str">
        <f>IFERROR(VLOOKUP($A17&amp;$N$2,recordstotaallijst!$A:$Q,14,FALSE),"")</f>
        <v/>
      </c>
      <c r="O17" s="85" t="str">
        <f>IFERROR(VLOOKUP($A17&amp;$N$2,recordstotaallijst!$A:$Q,13,FALSE),"")</f>
        <v/>
      </c>
      <c r="P17" s="86" t="str">
        <f>IFERROR(VLOOKUP($A17&amp;$N$2,recordstotaallijst!$A:$Q,15,FALSE),"")</f>
        <v/>
      </c>
      <c r="Q17" s="84" t="str">
        <f>IFERROR(VLOOKUP($A17&amp;$Q$2,recordstotaallijst!$A:$Q,14,FALSE),"")</f>
        <v/>
      </c>
      <c r="R17" s="85" t="str">
        <f>IFERROR(VLOOKUP($A17&amp;$Q$2,recordstotaallijst!$A:$Q,13,FALSE),"")</f>
        <v/>
      </c>
      <c r="S17" s="86" t="str">
        <f>IFERROR(VLOOKUP($A17&amp;$Q$2,recordstotaallijst!$A:$Q,15,FALSE),"")</f>
        <v/>
      </c>
      <c r="T17" s="84" t="str">
        <f>IFERROR(VLOOKUP($A17&amp;$T$2,recordstotaallijst!$A:$Q,14,FALSE),"")</f>
        <v/>
      </c>
      <c r="U17" s="85" t="str">
        <f>IFERROR(VLOOKUP($A17&amp;$T$2,recordstotaallijst!$A:$Q,13,FALSE),"")</f>
        <v/>
      </c>
      <c r="V17" s="86" t="str">
        <f>IFERROR(VLOOKUP($A17&amp;$T$2,recordstotaallijst!$A:$Q,15,FALSE),"")</f>
        <v/>
      </c>
      <c r="W17" s="84" t="str">
        <f>IFERROR(VLOOKUP($A17&amp;$W$2,recordstotaallijst!$A:$Q,14,FALSE),"")</f>
        <v/>
      </c>
      <c r="X17" s="85" t="str">
        <f>IFERROR(VLOOKUP($A17&amp;$W$2,recordstotaallijst!$A:$Q,13,FALSE),"")</f>
        <v/>
      </c>
      <c r="Y17" s="86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90" t="str">
        <f>IFERROR(VLOOKUP($A17&amp;$AC$2,recordstotaallijst!$A:$Q,14,FALSE),"")</f>
        <v/>
      </c>
      <c r="AD17" s="85" t="str">
        <f>IFERROR(VLOOKUP($A17&amp;$AC$2,recordstotaallijst!$A:$Q,13,FALSE),"")</f>
        <v/>
      </c>
      <c r="AE17" s="86" t="str">
        <f>IFERROR(VLOOKUP($A17&amp;$AC$2,recordstotaallijst!$A:$Q,15,FALSE),"")</f>
        <v/>
      </c>
      <c r="AF17" s="87" t="str">
        <f>IFERROR(VLOOKUP($A17&amp;$AF$2,recordstotaallijst!$A:$Q,14,FALSE),"")</f>
        <v>Andy Turta</v>
      </c>
      <c r="AG17" s="88">
        <f>IFERROR(VLOOKUP($A17&amp;$AF$2,recordstotaallijst!$A:$Q,13,FALSE),"")</f>
        <v>1.6887731481481482E-3</v>
      </c>
      <c r="AH17" s="89">
        <f>IFERROR(VLOOKUP($A17&amp;$AF$2,recordstotaallijst!$A:$Q,15,FALSE),"")</f>
        <v>43779</v>
      </c>
      <c r="AI17" s="90" t="str">
        <f>IFERROR(VLOOKUP($A17&amp;$AI$2,recordstotaallijst!$A:$Q,14,FALSE),"")</f>
        <v/>
      </c>
      <c r="AJ17" s="85" t="str">
        <f>IFERROR(VLOOKUP($A17&amp;$AI$2,recordstotaallijst!$A:$Q,13,FALSE),"")</f>
        <v/>
      </c>
      <c r="AK17" s="86" t="str">
        <f>IFERROR(VLOOKUP($A17&amp;$AI$2,recordstotaallijst!$A:$Q,15,FALSE),"")</f>
        <v/>
      </c>
      <c r="AL17" s="87" t="str">
        <f>IFERROR(VLOOKUP($A17&amp;$AL$2,recordstotaallijst!$A:$Q,14,FALSE),"")</f>
        <v>Andy Turta</v>
      </c>
      <c r="AM17" s="88">
        <f>IFERROR(VLOOKUP($A17&amp;$AL$2,recordstotaallijst!$A:$Q,13,FALSE),"")</f>
        <v>1.6785879629629631E-3</v>
      </c>
      <c r="AN17" s="89">
        <f>IFERROR(VLOOKUP($A17&amp;$AL$2,recordstotaallijst!$A:$Q,15,FALSE),"")</f>
        <v>44500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1.9636574074074075E-3</v>
      </c>
      <c r="AQ17" s="91">
        <f>IFERROR(VLOOKUP($A17&amp;$AO$2,recordstotaallijst!$A:$Q,15,FALSE),"")</f>
        <v>44654</v>
      </c>
    </row>
    <row r="18" spans="1:43" x14ac:dyDescent="0.55000000000000004">
      <c r="A18" s="36" t="s">
        <v>514</v>
      </c>
      <c r="B18" s="37"/>
      <c r="D18" s="38">
        <v>1000</v>
      </c>
      <c r="E18" s="84" t="str">
        <f>IFERROR(VLOOKUP($A18&amp;$E$2,recordstotaallijst!$A:$Q,14,FALSE),"")</f>
        <v/>
      </c>
      <c r="F18" s="85" t="str">
        <f>IFERROR(VLOOKUP($A18&amp;$E$2,recordstotaallijst!$A:$Q,13,FALSE),"")</f>
        <v/>
      </c>
      <c r="G18" s="86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4" t="str">
        <f>IFERROR(VLOOKUP($A18&amp;$K$2,recordstotaallijst!$A:$Q,14,FALSE),"")</f>
        <v/>
      </c>
      <c r="L18" s="85" t="str">
        <f>IFERROR(VLOOKUP($A18&amp;$K$2,recordstotaallijst!$A:$Q,13,FALSE),"")</f>
        <v/>
      </c>
      <c r="M18" s="86" t="str">
        <f>IFERROR(VLOOKUP($A18&amp;$K$2,recordstotaallijst!$A:$Q,15,FALSE),"")</f>
        <v/>
      </c>
      <c r="N18" s="84" t="str">
        <f>IFERROR(VLOOKUP($A18&amp;$N$2,recordstotaallijst!$A:$Q,14,FALSE),"")</f>
        <v/>
      </c>
      <c r="O18" s="85" t="str">
        <f>IFERROR(VLOOKUP($A18&amp;$N$2,recordstotaallijst!$A:$Q,13,FALSE),"")</f>
        <v/>
      </c>
      <c r="P18" s="86" t="str">
        <f>IFERROR(VLOOKUP($A18&amp;$N$2,recordstotaallijst!$A:$Q,15,FALSE),"")</f>
        <v/>
      </c>
      <c r="Q18" s="84" t="str">
        <f>IFERROR(VLOOKUP($A18&amp;$Q$2,recordstotaallijst!$A:$Q,14,FALSE),"")</f>
        <v/>
      </c>
      <c r="R18" s="85" t="str">
        <f>IFERROR(VLOOKUP($A18&amp;$Q$2,recordstotaallijst!$A:$Q,13,FALSE),"")</f>
        <v/>
      </c>
      <c r="S18" s="86" t="str">
        <f>IFERROR(VLOOKUP($A18&amp;$Q$2,recordstotaallijst!$A:$Q,15,FALSE),"")</f>
        <v/>
      </c>
      <c r="T18" s="84" t="str">
        <f>IFERROR(VLOOKUP($A18&amp;$T$2,recordstotaallijst!$A:$Q,14,FALSE),"")</f>
        <v/>
      </c>
      <c r="U18" s="85" t="str">
        <f>IFERROR(VLOOKUP($A18&amp;$T$2,recordstotaallijst!$A:$Q,13,FALSE),"")</f>
        <v/>
      </c>
      <c r="V18" s="86" t="str">
        <f>IFERROR(VLOOKUP($A18&amp;$T$2,recordstotaallijst!$A:$Q,15,FALSE),"")</f>
        <v/>
      </c>
      <c r="W18" s="84" t="str">
        <f>IFERROR(VLOOKUP($A18&amp;$W$2,recordstotaallijst!$A:$Q,14,FALSE),"")</f>
        <v/>
      </c>
      <c r="X18" s="85" t="str">
        <f>IFERROR(VLOOKUP($A18&amp;$W$2,recordstotaallijst!$A:$Q,13,FALSE),"")</f>
        <v/>
      </c>
      <c r="Y18" s="86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90" t="str">
        <f>IFERROR(VLOOKUP($A18&amp;$AC$2,recordstotaallijst!$A:$Q,14,FALSE),"")</f>
        <v/>
      </c>
      <c r="AD18" s="85" t="str">
        <f>IFERROR(VLOOKUP($A18&amp;$AC$2,recordstotaallijst!$A:$Q,13,FALSE),"")</f>
        <v/>
      </c>
      <c r="AE18" s="86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>Andy Turta</v>
      </c>
      <c r="AP18" s="85">
        <f>IFERROR(VLOOKUP($A18&amp;$AO$2,recordstotaallijst!$A:$Q,13,FALSE),"")</f>
        <v>1.0392592592592594E-2</v>
      </c>
      <c r="AQ18" s="91">
        <f>IFERROR(VLOOKUP($A18&amp;$AO$2,recordstotaallijst!$A:$Q,15,FALSE),"")</f>
        <v>44654</v>
      </c>
    </row>
    <row r="19" spans="1:43" s="83" customFormat="1" ht="18.3" x14ac:dyDescent="0.7">
      <c r="A19" s="29"/>
      <c r="B19" s="30"/>
      <c r="C19" s="29" t="s">
        <v>13</v>
      </c>
      <c r="D19" s="31"/>
      <c r="E19" s="92" t="str">
        <f>IFERROR(VLOOKUP($A19&amp;$E$2,recordstotaallijst!$A:$Q,14,FALSE),"")</f>
        <v/>
      </c>
      <c r="F19" s="93" t="str">
        <f>IFERROR(VLOOKUP($A19&amp;$E$2,recordstotaallijst!$A:$Q,13,FALSE),"")</f>
        <v/>
      </c>
      <c r="G19" s="94" t="str">
        <f>IFERROR(VLOOKUP($A19&amp;$E$2,recordstotaallijst!$A:$Q,15,FALSE),"")</f>
        <v/>
      </c>
      <c r="H19" s="92" t="str">
        <f>IFERROR(VLOOKUP($A19&amp;$H$2,recordstotaallijst!$A:$Q,14,FALSE),"")</f>
        <v/>
      </c>
      <c r="I19" s="93" t="str">
        <f>IFERROR(VLOOKUP($A19&amp;$H$2,recordstotaallijst!$A:$Q,13,FALSE),"")</f>
        <v/>
      </c>
      <c r="J19" s="94" t="str">
        <f>IFERROR(VLOOKUP($A19&amp;$H$2,recordstotaallijst!$A:$Q,15,FALSE),"")</f>
        <v/>
      </c>
      <c r="K19" s="92" t="str">
        <f>IFERROR(VLOOKUP($A19&amp;$K$2,recordstotaallijst!$A:$Q,14,FALSE),"")</f>
        <v/>
      </c>
      <c r="L19" s="93" t="str">
        <f>IFERROR(VLOOKUP($A19&amp;$K$2,recordstotaallijst!$A:$Q,13,FALSE),"")</f>
        <v/>
      </c>
      <c r="M19" s="94" t="str">
        <f>IFERROR(VLOOKUP($A19&amp;$K$2,recordstotaallijst!$A:$Q,15,FALSE),"")</f>
        <v/>
      </c>
      <c r="N19" s="92" t="str">
        <f>IFERROR(VLOOKUP($A19&amp;$N$2,recordstotaallijst!$A:$Q,14,FALSE),"")</f>
        <v/>
      </c>
      <c r="O19" s="93" t="str">
        <f>IFERROR(VLOOKUP($A19&amp;$N$2,recordstotaallijst!$A:$Q,13,FALSE),"")</f>
        <v/>
      </c>
      <c r="P19" s="94" t="str">
        <f>IFERROR(VLOOKUP($A19&amp;$N$2,recordstotaallijst!$A:$Q,15,FALSE),"")</f>
        <v/>
      </c>
      <c r="Q19" s="92" t="str">
        <f>IFERROR(VLOOKUP($A19&amp;$Q$2,recordstotaallijst!$A:$Q,14,FALSE),"")</f>
        <v/>
      </c>
      <c r="R19" s="93" t="str">
        <f>IFERROR(VLOOKUP($A19&amp;$Q$2,recordstotaallijst!$A:$Q,13,FALSE),"")</f>
        <v/>
      </c>
      <c r="S19" s="94" t="str">
        <f>IFERROR(VLOOKUP($A19&amp;$Q$2,recordstotaallijst!$A:$Q,15,FALSE),"")</f>
        <v/>
      </c>
      <c r="T19" s="92" t="str">
        <f>IFERROR(VLOOKUP($A19&amp;$T$2,recordstotaallijst!$A:$Q,14,FALSE),"")</f>
        <v/>
      </c>
      <c r="U19" s="93" t="str">
        <f>IFERROR(VLOOKUP($A19&amp;$T$2,recordstotaallijst!$A:$Q,13,FALSE),"")</f>
        <v/>
      </c>
      <c r="V19" s="94" t="str">
        <f>IFERROR(VLOOKUP($A19&amp;$T$2,recordstotaallijst!$A:$Q,15,FALSE),"")</f>
        <v/>
      </c>
      <c r="W19" s="92" t="str">
        <f>IFERROR(VLOOKUP($A19&amp;$W$2,recordstotaallijst!$A:$Q,14,FALSE),"")</f>
        <v/>
      </c>
      <c r="X19" s="93" t="str">
        <f>IFERROR(VLOOKUP($A19&amp;$W$2,recordstotaallijst!$A:$Q,13,FALSE),"")</f>
        <v/>
      </c>
      <c r="Y19" s="94" t="str">
        <f>IFERROR(VLOOKUP($A19&amp;$W$2,recordstotaallijst!$A:$Q,15,FALSE),"")</f>
        <v/>
      </c>
      <c r="Z19" s="95" t="str">
        <f>IFERROR(VLOOKUP($A19&amp;$Z$2,recordstotaallijst!$A:$Q,14,FALSE),"")</f>
        <v/>
      </c>
      <c r="AA19" s="96" t="str">
        <f>IFERROR(VLOOKUP($A19&amp;$Z$2,recordstotaallijst!$A:$Q,13,FALSE),"")</f>
        <v/>
      </c>
      <c r="AB19" s="97" t="str">
        <f>IFERROR(VLOOKUP($A19&amp;$Z$2,recordstotaallijst!$A:$Q,15,FALSE),"")</f>
        <v/>
      </c>
      <c r="AC19" s="98" t="str">
        <f>IFERROR(VLOOKUP($A19&amp;$AC$2,recordstotaallijst!$A:$Q,14,FALSE),"")</f>
        <v/>
      </c>
      <c r="AD19" s="93" t="str">
        <f>IFERROR(VLOOKUP($A19&amp;$AC$2,recordstotaallijst!$A:$Q,13,FALSE),"")</f>
        <v/>
      </c>
      <c r="AE19" s="94" t="str">
        <f>IFERROR(VLOOKUP($A19&amp;$AC$2,recordstotaallijst!$A:$Q,15,FALSE),"")</f>
        <v/>
      </c>
      <c r="AF19" s="95" t="str">
        <f>IFERROR(VLOOKUP($A19&amp;$AF$2,recordstotaallijst!$A:$Q,14,FALSE),"")</f>
        <v/>
      </c>
      <c r="AG19" s="96" t="str">
        <f>IFERROR(VLOOKUP($A19&amp;$AF$2,recordstotaallijst!$A:$Q,13,FALSE),"")</f>
        <v/>
      </c>
      <c r="AH19" s="97" t="str">
        <f>IFERROR(VLOOKUP($A19&amp;$AF$2,recordstotaallijst!$A:$Q,15,FALSE),"")</f>
        <v/>
      </c>
      <c r="AI19" s="98" t="str">
        <f>IFERROR(VLOOKUP($A19&amp;$AI$2,recordstotaallijst!$A:$Q,14,FALSE),"")</f>
        <v/>
      </c>
      <c r="AJ19" s="93" t="str">
        <f>IFERROR(VLOOKUP($A19&amp;$AI$2,recordstotaallijst!$A:$Q,13,FALSE),"")</f>
        <v/>
      </c>
      <c r="AK19" s="94" t="str">
        <f>IFERROR(VLOOKUP($A19&amp;$AI$2,recordstotaallijst!$A:$Q,15,FALSE),"")</f>
        <v/>
      </c>
      <c r="AL19" s="95" t="str">
        <f>IFERROR(VLOOKUP($A19&amp;$AL$2,recordstotaallijst!$A:$Q,14,FALSE),"")</f>
        <v/>
      </c>
      <c r="AM19" s="96" t="str">
        <f>IFERROR(VLOOKUP($A19&amp;$AL$2,recordstotaallijst!$A:$Q,13,FALSE),"")</f>
        <v/>
      </c>
      <c r="AN19" s="97" t="str">
        <f>IFERROR(VLOOKUP($A19&amp;$AL$2,recordstotaallijst!$A:$Q,15,FALSE),"")</f>
        <v/>
      </c>
      <c r="AO19" s="98" t="str">
        <f>IFERROR(VLOOKUP($A19&amp;$AO$2,recordstotaallijst!$A:$Q,14,FALSE),"")</f>
        <v/>
      </c>
      <c r="AP19" s="93" t="str">
        <f>IFERROR(VLOOKUP($A19&amp;$AO$2,recordstotaallijst!$A:$Q,13,FALSE),"")</f>
        <v/>
      </c>
      <c r="AQ19" s="100" t="str">
        <f>IFERROR(VLOOKUP($A19&amp;$AO$2,recordstotaallijst!$A:$Q,15,FALSE),"")</f>
        <v/>
      </c>
    </row>
    <row r="20" spans="1:43" x14ac:dyDescent="0.55000000000000004">
      <c r="A20" s="36" t="s">
        <v>70</v>
      </c>
      <c r="B20" s="37"/>
      <c r="D20" s="38">
        <v>25</v>
      </c>
      <c r="E20" s="84" t="str">
        <f>IFERROR(VLOOKUP($A20&amp;$E$2,recordstotaallijst!$A:$Q,14,FALSE),"")</f>
        <v/>
      </c>
      <c r="F20" s="85" t="str">
        <f>IFERROR(VLOOKUP($A20&amp;$E$2,recordstotaallijst!$A:$Q,13,FALSE),"")</f>
        <v/>
      </c>
      <c r="G20" s="86" t="str">
        <f>IFERROR(VLOOKUP($A20&amp;$E$2,recordstotaallijst!$A:$Q,15,FALSE),"")</f>
        <v/>
      </c>
      <c r="H20" s="84" t="str">
        <f>IFERROR(VLOOKUP($A20&amp;$H$2,recordstotaallijst!$A:$Q,14,FALSE),"")</f>
        <v>Ian Aaron</v>
      </c>
      <c r="I20" s="85">
        <f>IFERROR(VLOOKUP($A20&amp;$H$2,recordstotaallijst!$A:$Q,13,FALSE),"")</f>
        <v>3.8784722222222221E-4</v>
      </c>
      <c r="J20" s="86">
        <f>IFERROR(VLOOKUP($A20&amp;$H$2,recordstotaallijst!$A:$Q,15,FALSE),"")</f>
        <v>44101</v>
      </c>
      <c r="K20" s="84" t="str">
        <f>IFERROR(VLOOKUP($A20&amp;$K$2,recordstotaallijst!$A:$Q,14,FALSE),"")</f>
        <v>Andrew ten Hoedt</v>
      </c>
      <c r="L20" s="85">
        <f>IFERROR(VLOOKUP($A20&amp;$K$2,recordstotaallijst!$A:$Q,13,FALSE),"")</f>
        <v>3.0358796296296291E-4</v>
      </c>
      <c r="M20" s="86">
        <f>IFERROR(VLOOKUP($A20&amp;$K$2,recordstotaallijst!$A:$Q,15,FALSE),"")</f>
        <v>44899</v>
      </c>
      <c r="N20" s="84" t="str">
        <f>IFERROR(VLOOKUP($A20&amp;$N$2,recordstotaallijst!$A:$Q,14,FALSE),"")</f>
        <v>Max Saarloos</v>
      </c>
      <c r="O20" s="85">
        <f>IFERROR(VLOOKUP($A20&amp;$N$2,recordstotaallijst!$A:$Q,13,FALSE),"")</f>
        <v>2.752314814814815E-4</v>
      </c>
      <c r="P20" s="86">
        <f>IFERROR(VLOOKUP($A20&amp;$N$2,recordstotaallijst!$A:$Q,15,FALSE),"")</f>
        <v>45375</v>
      </c>
      <c r="Q20" s="84" t="str">
        <f>IFERROR(VLOOKUP($A20&amp;$Q$2,recordstotaallijst!$A:$Q,14,FALSE),"")</f>
        <v/>
      </c>
      <c r="R20" s="85" t="str">
        <f>IFERROR(VLOOKUP($A20&amp;$Q$2,recordstotaallijst!$A:$Q,13,FALSE),"")</f>
        <v/>
      </c>
      <c r="S20" s="86" t="str">
        <f>IFERROR(VLOOKUP($A20&amp;$Q$2,recordstotaallijst!$A:$Q,15,FALSE),"")</f>
        <v/>
      </c>
      <c r="T20" s="84" t="str">
        <f>IFERROR(VLOOKUP($A20&amp;$T$2,recordstotaallijst!$A:$Q,14,FALSE),"")</f>
        <v/>
      </c>
      <c r="U20" s="85" t="str">
        <f>IFERROR(VLOOKUP($A20&amp;$T$2,recordstotaallijst!$A:$Q,13,FALSE),"")</f>
        <v/>
      </c>
      <c r="V20" s="86" t="str">
        <f>IFERROR(VLOOKUP($A20&amp;$T$2,recordstotaallijst!$A:$Q,15,FALSE),"")</f>
        <v/>
      </c>
      <c r="W20" s="84" t="str">
        <f>IFERROR(VLOOKUP($A20&amp;$W$2,recordstotaallijst!$A:$Q,14,FALSE),"")</f>
        <v/>
      </c>
      <c r="X20" s="85" t="str">
        <f>IFERROR(VLOOKUP($A20&amp;$W$2,recordstotaallijst!$A:$Q,13,FALSE),"")</f>
        <v/>
      </c>
      <c r="Y20" s="86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90" t="str">
        <f>IFERROR(VLOOKUP($A20&amp;$AC$2,recordstotaallijst!$A:$Q,14,FALSE),"")</f>
        <v/>
      </c>
      <c r="AD20" s="85" t="str">
        <f>IFERROR(VLOOKUP($A20&amp;$AC$2,recordstotaallijst!$A:$Q,13,FALSE),"")</f>
        <v/>
      </c>
      <c r="AE20" s="86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91" t="str">
        <f>IFERROR(VLOOKUP($A20&amp;$AO$2,recordstotaallijst!$A:$Q,15,FALSE),"")</f>
        <v/>
      </c>
    </row>
    <row r="21" spans="1:43" x14ac:dyDescent="0.55000000000000004">
      <c r="A21" s="36" t="s">
        <v>71</v>
      </c>
      <c r="B21" s="37"/>
      <c r="D21" s="38">
        <v>50</v>
      </c>
      <c r="E21" s="84" t="str">
        <f>IFERROR(VLOOKUP($A21&amp;$E$2,recordstotaallijst!$A:$Q,14,FALSE),"")</f>
        <v/>
      </c>
      <c r="F21" s="85" t="str">
        <f>IFERROR(VLOOKUP($A21&amp;$E$2,recordstotaallijst!$A:$Q,13,FALSE),"")</f>
        <v/>
      </c>
      <c r="G21" s="86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4" t="str">
        <f>IFERROR(VLOOKUP($A21&amp;$K$2,recordstotaallijst!$A:$Q,14,FALSE),"")</f>
        <v>Andrew ten Hoedt</v>
      </c>
      <c r="L21" s="85">
        <f>IFERROR(VLOOKUP($A21&amp;$K$2,recordstotaallijst!$A:$Q,13,FALSE),"")</f>
        <v>9.0011574074074082E-4</v>
      </c>
      <c r="M21" s="86">
        <f>IFERROR(VLOOKUP($A21&amp;$K$2,recordstotaallijst!$A:$Q,15,FALSE),"")</f>
        <v>44871</v>
      </c>
      <c r="N21" s="84" t="str">
        <f>IFERROR(VLOOKUP($A21&amp;$N$2,recordstotaallijst!$A:$Q,14,FALSE),"")</f>
        <v>Max Saarloos</v>
      </c>
      <c r="O21" s="85">
        <f>IFERROR(VLOOKUP($A21&amp;$N$2,recordstotaallijst!$A:$Q,13,FALSE),"")</f>
        <v>6.2430555555555557E-4</v>
      </c>
      <c r="P21" s="86">
        <f>IFERROR(VLOOKUP($A21&amp;$N$2,recordstotaallijst!$A:$Q,15,FALSE),"")</f>
        <v>45564</v>
      </c>
      <c r="Q21" s="84" t="str">
        <f>IFERROR(VLOOKUP($A21&amp;$Q$2,recordstotaallijst!$A:$Q,14,FALSE),"")</f>
        <v>Johannes Neetzke</v>
      </c>
      <c r="R21" s="85">
        <f>IFERROR(VLOOKUP($A21&amp;$Q$2,recordstotaallijst!$A:$Q,13,FALSE),"")</f>
        <v>5.6400462962962958E-4</v>
      </c>
      <c r="S21" s="86">
        <f>IFERROR(VLOOKUP($A21&amp;$Q$2,recordstotaallijst!$A:$Q,15,FALSE),"")</f>
        <v>44472</v>
      </c>
      <c r="T21" s="84" t="str">
        <f>IFERROR(VLOOKUP($A21&amp;$T$2,recordstotaallijst!$A:$Q,14,FALSE),"")</f>
        <v>Luca Denkers</v>
      </c>
      <c r="U21" s="85">
        <f>IFERROR(VLOOKUP($A21&amp;$T$2,recordstotaallijst!$A:$Q,13,FALSE),"")</f>
        <v>4.579861111111111E-4</v>
      </c>
      <c r="V21" s="86">
        <f>IFERROR(VLOOKUP($A21&amp;$T$2,recordstotaallijst!$A:$Q,15,FALSE),"")</f>
        <v>45221</v>
      </c>
      <c r="W21" s="84" t="str">
        <f>IFERROR(VLOOKUP($A21&amp;$W$2,recordstotaallijst!$A:$Q,14,FALSE),"")</f>
        <v>Luca Denkers</v>
      </c>
      <c r="X21" s="85">
        <f>IFERROR(VLOOKUP($A21&amp;$W$2,recordstotaallijst!$A:$Q,13,FALSE),"")</f>
        <v>4.0636574074074072E-4</v>
      </c>
      <c r="Y21" s="86">
        <f>IFERROR(VLOOKUP($A21&amp;$W$2,recordstotaallijst!$A:$Q,15,FALSE),"")</f>
        <v>45584</v>
      </c>
      <c r="Z21" s="87" t="str">
        <f>IFERROR(VLOOKUP($A21&amp;$Z$2,recordstotaallijst!$A:$Q,14,FALSE),"")</f>
        <v>Ivar Kleuver</v>
      </c>
      <c r="AA21" s="88">
        <f>IFERROR(VLOOKUP($A21&amp;$Z$2,recordstotaallijst!$A:$Q,13,FALSE),"")</f>
        <v>3.5578703703703705E-4</v>
      </c>
      <c r="AB21" s="89">
        <f>IFERROR(VLOOKUP($A21&amp;$Z$2,recordstotaallijst!$A:$Q,15,FALSE),"")</f>
        <v>43829</v>
      </c>
      <c r="AC21" s="90" t="str">
        <f>IFERROR(VLOOKUP($A21&amp;$AC$2,recordstotaallijst!$A:$Q,14,FALSE),"")</f>
        <v>Ivar Kleuver</v>
      </c>
      <c r="AD21" s="85">
        <f>IFERROR(VLOOKUP($A21&amp;$AC$2,recordstotaallijst!$A:$Q,13,FALSE),"")</f>
        <v>3.7175925925925923E-4</v>
      </c>
      <c r="AE21" s="86">
        <f>IFERROR(VLOOKUP($A21&amp;$AC$2,recordstotaallijst!$A:$Q,15,FALSE),"")</f>
        <v>43842</v>
      </c>
      <c r="AF21" s="87" t="str">
        <f>IFERROR(VLOOKUP($A21&amp;$AF$2,recordstotaallijst!$A:$Q,14,FALSE),"")</f>
        <v>Ivar Kleuver</v>
      </c>
      <c r="AG21" s="88">
        <f>IFERROR(VLOOKUP($A21&amp;$AF$2,recordstotaallijst!$A:$Q,13,FALSE),"")</f>
        <v>3.3518518518518516E-4</v>
      </c>
      <c r="AH21" s="89">
        <f>IFERROR(VLOOKUP($A21&amp;$AF$2,recordstotaallijst!$A:$Q,15,FALSE),"")</f>
        <v>44472</v>
      </c>
      <c r="AI21" s="90" t="str">
        <f>IFERROR(VLOOKUP($A21&amp;$AI$2,recordstotaallijst!$A:$Q,14,FALSE),"")</f>
        <v>Ivar Kleuver</v>
      </c>
      <c r="AJ21" s="85">
        <f>IFERROR(VLOOKUP($A21&amp;$AI$2,recordstotaallijst!$A:$Q,13,FALSE),"")</f>
        <v>3.4502314814814812E-4</v>
      </c>
      <c r="AK21" s="86">
        <f>IFERROR(VLOOKUP($A21&amp;$AI$2,recordstotaallijst!$A:$Q,15,FALSE),"")</f>
        <v>44675</v>
      </c>
      <c r="AL21" s="87" t="str">
        <f>IFERROR(VLOOKUP($A21&amp;$AL$2,recordstotaallijst!$A:$Q,14,FALSE),"")</f>
        <v>Andy Turta</v>
      </c>
      <c r="AM21" s="88">
        <f>IFERROR(VLOOKUP($A21&amp;$AL$2,recordstotaallijst!$A:$Q,13,FALSE),"")</f>
        <v>3.4375000000000003E-4</v>
      </c>
      <c r="AN21" s="89">
        <f>IFERROR(VLOOKUP($A21&amp;$AL$2,recordstotaallijst!$A:$Q,15,FALSE),"")</f>
        <v>44451</v>
      </c>
      <c r="AO21" s="90" t="str">
        <f>IFERROR(VLOOKUP($A21&amp;$AO$2,recordstotaallijst!$A:$Q,14,FALSE),"")</f>
        <v>Justin Jansen</v>
      </c>
      <c r="AP21" s="85">
        <f>IFERROR(VLOOKUP($A21&amp;$AO$2,recordstotaallijst!$A:$Q,13,FALSE),"")</f>
        <v>3.4629629629629632E-4</v>
      </c>
      <c r="AQ21" s="91">
        <f>IFERROR(VLOOKUP($A21&amp;$AO$2,recordstotaallijst!$A:$Q,15,FALSE),"")</f>
        <v>44633</v>
      </c>
    </row>
    <row r="22" spans="1:43" x14ac:dyDescent="0.55000000000000004">
      <c r="A22" s="36" t="s">
        <v>72</v>
      </c>
      <c r="B22" s="37"/>
      <c r="D22" s="38">
        <v>100</v>
      </c>
      <c r="E22" s="84" t="str">
        <f>IFERROR(VLOOKUP($A22&amp;$E$2,recordstotaallijst!$A:$Q,14,FALSE),"")</f>
        <v/>
      </c>
      <c r="F22" s="85" t="str">
        <f>IFERROR(VLOOKUP($A22&amp;$E$2,recordstotaallijst!$A:$Q,13,FALSE),"")</f>
        <v/>
      </c>
      <c r="G22" s="86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4" t="str">
        <f>IFERROR(VLOOKUP($A22&amp;$K$2,recordstotaallijst!$A:$Q,14,FALSE),"")</f>
        <v/>
      </c>
      <c r="L22" s="85" t="str">
        <f>IFERROR(VLOOKUP($A22&amp;$K$2,recordstotaallijst!$A:$Q,13,FALSE),"")</f>
        <v/>
      </c>
      <c r="M22" s="86" t="str">
        <f>IFERROR(VLOOKUP($A22&amp;$K$2,recordstotaallijst!$A:$Q,15,FALSE),"")</f>
        <v/>
      </c>
      <c r="N22" s="84" t="str">
        <f>IFERROR(VLOOKUP($A22&amp;$N$2,recordstotaallijst!$A:$Q,14,FALSE),"")</f>
        <v/>
      </c>
      <c r="O22" s="85" t="str">
        <f>IFERROR(VLOOKUP($A22&amp;$N$2,recordstotaallijst!$A:$Q,13,FALSE),"")</f>
        <v/>
      </c>
      <c r="P22" s="86" t="str">
        <f>IFERROR(VLOOKUP($A22&amp;$N$2,recordstotaallijst!$A:$Q,15,FALSE),"")</f>
        <v/>
      </c>
      <c r="Q22" s="84" t="str">
        <f>IFERROR(VLOOKUP($A22&amp;$Q$2,recordstotaallijst!$A:$Q,14,FALSE),"")</f>
        <v>Johannes Neetzke</v>
      </c>
      <c r="R22" s="85">
        <f>IFERROR(VLOOKUP($A22&amp;$Q$2,recordstotaallijst!$A:$Q,13,FALSE),"")</f>
        <v>1.2826388888888889E-3</v>
      </c>
      <c r="S22" s="86">
        <f>IFERROR(VLOOKUP($A22&amp;$Q$2,recordstotaallijst!$A:$Q,15,FALSE),"")</f>
        <v>44528</v>
      </c>
      <c r="T22" s="84" t="str">
        <f>IFERROR(VLOOKUP($A22&amp;$T$2,recordstotaallijst!$A:$Q,14,FALSE),"")</f>
        <v>Luca Denkers</v>
      </c>
      <c r="U22" s="85">
        <f>IFERROR(VLOOKUP($A22&amp;$T$2,recordstotaallijst!$A:$Q,13,FALSE),"")</f>
        <v>9.5069444444444444E-4</v>
      </c>
      <c r="V22" s="86">
        <f>IFERROR(VLOOKUP($A22&amp;$T$2,recordstotaallijst!$A:$Q,15,FALSE),"")</f>
        <v>45270</v>
      </c>
      <c r="W22" s="84" t="str">
        <f>IFERROR(VLOOKUP($A22&amp;$W$2,recordstotaallijst!$A:$Q,14,FALSE),"")</f>
        <v>Luca Denkers</v>
      </c>
      <c r="X22" s="85">
        <f>IFERROR(VLOOKUP($A22&amp;$W$2,recordstotaallijst!$A:$Q,13,FALSE),"")</f>
        <v>8.5555555555555558E-4</v>
      </c>
      <c r="Y22" s="86">
        <f>IFERROR(VLOOKUP($A22&amp;$W$2,recordstotaallijst!$A:$Q,15,FALSE),"")</f>
        <v>45584</v>
      </c>
      <c r="Z22" s="87" t="str">
        <f>IFERROR(VLOOKUP($A22&amp;$Z$2,recordstotaallijst!$A:$Q,14,FALSE),"")</f>
        <v>Ivar Kleuver</v>
      </c>
      <c r="AA22" s="88">
        <f>IFERROR(VLOOKUP($A22&amp;$Z$2,recordstotaallijst!$A:$Q,13,FALSE),"")</f>
        <v>7.4398148148148143E-4</v>
      </c>
      <c r="AB22" s="89">
        <f>IFERROR(VLOOKUP($A22&amp;$Z$2,recordstotaallijst!$A:$Q,15,FALSE),"")</f>
        <v>43829</v>
      </c>
      <c r="AC22" s="90" t="str">
        <f>IFERROR(VLOOKUP($A22&amp;$AC$2,recordstotaallijst!$A:$Q,14,FALSE),"")</f>
        <v>Ivar Kleuver</v>
      </c>
      <c r="AD22" s="85">
        <f>IFERROR(VLOOKUP($A22&amp;$AC$2,recordstotaallijst!$A:$Q,13,FALSE),"")</f>
        <v>7.5358796296296296E-4</v>
      </c>
      <c r="AE22" s="86">
        <f>IFERROR(VLOOKUP($A22&amp;$AC$2,recordstotaallijst!$A:$Q,15,FALSE),"")</f>
        <v>43842</v>
      </c>
      <c r="AF22" s="87" t="str">
        <f>IFERROR(VLOOKUP($A22&amp;$AF$2,recordstotaallijst!$A:$Q,14,FALSE),"")</f>
        <v>Andy Turta</v>
      </c>
      <c r="AG22" s="88">
        <f>IFERROR(VLOOKUP($A22&amp;$AF$2,recordstotaallijst!$A:$Q,13,FALSE),"")</f>
        <v>7.2592592592592587E-4</v>
      </c>
      <c r="AH22" s="89">
        <f>IFERROR(VLOOKUP($A22&amp;$AF$2,recordstotaallijst!$A:$Q,15,FALSE),"")</f>
        <v>43829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7.1458333333333324E-4</v>
      </c>
      <c r="AK22" s="86">
        <f>IFERROR(VLOOKUP($A22&amp;$AI$2,recordstotaallijst!$A:$Q,15,FALSE),"")</f>
        <v>44675</v>
      </c>
      <c r="AL22" s="87" t="str">
        <f>IFERROR(VLOOKUP($A22&amp;$AL$2,recordstotaallijst!$A:$Q,14,FALSE),"")</f>
        <v>Andy Turta</v>
      </c>
      <c r="AM22" s="88">
        <f>IFERROR(VLOOKUP($A22&amp;$AL$2,recordstotaallijst!$A:$Q,13,FALSE),"")</f>
        <v>7.1990740740740739E-4</v>
      </c>
      <c r="AN22" s="89">
        <f>IFERROR(VLOOKUP($A22&amp;$AL$2,recordstotaallijst!$A:$Q,15,FALSE),"")</f>
        <v>44493</v>
      </c>
      <c r="AO22" s="90" t="str">
        <f>IFERROR(VLOOKUP($A22&amp;$AO$2,recordstotaallijst!$A:$Q,14,FALSE),"")</f>
        <v>Andy Turta</v>
      </c>
      <c r="AP22" s="85">
        <f>IFERROR(VLOOKUP($A22&amp;$AO$2,recordstotaallijst!$A:$Q,13,FALSE),"")</f>
        <v>7.355324074074074E-4</v>
      </c>
      <c r="AQ22" s="91">
        <f>IFERROR(VLOOKUP($A22&amp;$AO$2,recordstotaallijst!$A:$Q,15,FALSE),"")</f>
        <v>44633</v>
      </c>
    </row>
    <row r="23" spans="1:43" x14ac:dyDescent="0.55000000000000004">
      <c r="A23" s="36" t="s">
        <v>73</v>
      </c>
      <c r="B23" s="37"/>
      <c r="D23" s="38">
        <v>200</v>
      </c>
      <c r="E23" s="84" t="str">
        <f>IFERROR(VLOOKUP($A23&amp;$E$2,recordstotaallijst!$A:$Q,14,FALSE),"")</f>
        <v/>
      </c>
      <c r="F23" s="85" t="str">
        <f>IFERROR(VLOOKUP($A23&amp;$E$2,recordstotaallijst!$A:$Q,13,FALSE),"")</f>
        <v/>
      </c>
      <c r="G23" s="86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4" t="str">
        <f>IFERROR(VLOOKUP($A23&amp;$K$2,recordstotaallijst!$A:$Q,14,FALSE),"")</f>
        <v/>
      </c>
      <c r="L23" s="85" t="str">
        <f>IFERROR(VLOOKUP($A23&amp;$K$2,recordstotaallijst!$A:$Q,13,FALSE),"")</f>
        <v/>
      </c>
      <c r="M23" s="86" t="str">
        <f>IFERROR(VLOOKUP($A23&amp;$K$2,recordstotaallijst!$A:$Q,15,FALSE),"")</f>
        <v/>
      </c>
      <c r="N23" s="84" t="str">
        <f>IFERROR(VLOOKUP($A23&amp;$N$2,recordstotaallijst!$A:$Q,14,FALSE),"")</f>
        <v/>
      </c>
      <c r="O23" s="85" t="str">
        <f>IFERROR(VLOOKUP($A23&amp;$N$2,recordstotaallijst!$A:$Q,13,FALSE),"")</f>
        <v/>
      </c>
      <c r="P23" s="86" t="str">
        <f>IFERROR(VLOOKUP($A23&amp;$N$2,recordstotaallijst!$A:$Q,15,FALSE),"")</f>
        <v/>
      </c>
      <c r="Q23" s="84" t="str">
        <f>IFERROR(VLOOKUP($A23&amp;$Q$2,recordstotaallijst!$A:$Q,14,FALSE),"")</f>
        <v/>
      </c>
      <c r="R23" s="85" t="str">
        <f>IFERROR(VLOOKUP($A23&amp;$Q$2,recordstotaallijst!$A:$Q,13,FALSE),"")</f>
        <v/>
      </c>
      <c r="S23" s="86" t="str">
        <f>IFERROR(VLOOKUP($A23&amp;$Q$2,recordstotaallijst!$A:$Q,15,FALSE),"")</f>
        <v/>
      </c>
      <c r="T23" s="84" t="str">
        <f>IFERROR(VLOOKUP($A23&amp;$T$2,recordstotaallijst!$A:$Q,14,FALSE),"")</f>
        <v/>
      </c>
      <c r="U23" s="85" t="str">
        <f>IFERROR(VLOOKUP($A23&amp;$T$2,recordstotaallijst!$A:$Q,13,FALSE),"")</f>
        <v/>
      </c>
      <c r="V23" s="86" t="str">
        <f>IFERROR(VLOOKUP($A23&amp;$T$2,recordstotaallijst!$A:$Q,15,FALSE),"")</f>
        <v/>
      </c>
      <c r="W23" s="84" t="str">
        <f>IFERROR(VLOOKUP($A23&amp;$W$2,recordstotaallijst!$A:$Q,14,FALSE),"")</f>
        <v>Luca Denkers</v>
      </c>
      <c r="X23" s="85">
        <f>IFERROR(VLOOKUP($A23&amp;$W$2,recordstotaallijst!$A:$Q,13,FALSE),"")</f>
        <v>1.7798611111111112E-3</v>
      </c>
      <c r="Y23" s="86">
        <f>IFERROR(VLOOKUP($A23&amp;$W$2,recordstotaallijst!$A:$Q,15,FALSE),"")</f>
        <v>45584</v>
      </c>
      <c r="Z23" s="87" t="str">
        <f>IFERROR(VLOOKUP($A23&amp;$Z$2,recordstotaallijst!$A:$Q,14,FALSE),"")</f>
        <v>Ivar Kleuver</v>
      </c>
      <c r="AA23" s="88">
        <f>IFERROR(VLOOKUP($A23&amp;$Z$2,recordstotaallijst!$A:$Q,13,FALSE),"")</f>
        <v>1.619560185185185E-3</v>
      </c>
      <c r="AB23" s="89">
        <f>IFERROR(VLOOKUP($A23&amp;$Z$2,recordstotaallijst!$A:$Q,15,FALSE),"")</f>
        <v>43779</v>
      </c>
      <c r="AC23" s="90" t="str">
        <f>IFERROR(VLOOKUP($A23&amp;$AC$2,recordstotaallijst!$A:$Q,14,FALSE),"")</f>
        <v>Brian de Groot</v>
      </c>
      <c r="AD23" s="85">
        <f>IFERROR(VLOOKUP($A23&amp;$AC$2,recordstotaallijst!$A:$Q,13,FALSE),"")</f>
        <v>1.806365740740741E-3</v>
      </c>
      <c r="AE23" s="86">
        <f>IFERROR(VLOOKUP($A23&amp;$AC$2,recordstotaallijst!$A:$Q,15,FALSE),"")</f>
        <v>43785</v>
      </c>
      <c r="AF23" s="87" t="str">
        <f>IFERROR(VLOOKUP($A23&amp;$AF$2,recordstotaallijst!$A:$Q,14,FALSE),"")</f>
        <v>Andy Turta</v>
      </c>
      <c r="AG23" s="88">
        <f>IFERROR(VLOOKUP($A23&amp;$AF$2,recordstotaallijst!$A:$Q,13,FALSE),"")</f>
        <v>1.5518518518518518E-3</v>
      </c>
      <c r="AH23" s="89">
        <f>IFERROR(VLOOKUP($A23&amp;$AF$2,recordstotaallijst!$A:$Q,15,FALSE),"")</f>
        <v>43807</v>
      </c>
      <c r="AI23" s="90" t="str">
        <f>IFERROR(VLOOKUP($A23&amp;$AI$2,recordstotaallijst!$A:$Q,14,FALSE),"")</f>
        <v>Andy Turta</v>
      </c>
      <c r="AJ23" s="85">
        <f>IFERROR(VLOOKUP($A23&amp;$AI$2,recordstotaallijst!$A:$Q,13,FALSE),"")</f>
        <v>1.6280092592592589E-3</v>
      </c>
      <c r="AK23" s="86">
        <f>IFERROR(VLOOKUP($A23&amp;$AI$2,recordstotaallijst!$A:$Q,15,FALSE),"")</f>
        <v>44094</v>
      </c>
      <c r="AL23" s="87" t="str">
        <f>IFERROR(VLOOKUP($A23&amp;$AL$2,recordstotaallijst!$A:$Q,14,FALSE),"")</f>
        <v>Andy Turta</v>
      </c>
      <c r="AM23" s="88">
        <f>IFERROR(VLOOKUP($A23&amp;$AL$2,recordstotaallijst!$A:$Q,13,FALSE),"")</f>
        <v>1.5502314814814816E-3</v>
      </c>
      <c r="AN23" s="89">
        <f>IFERROR(VLOOKUP($A23&amp;$AL$2,recordstotaallijst!$A:$Q,15,FALSE),"")</f>
        <v>44493</v>
      </c>
      <c r="AO23" s="90" t="str">
        <f>IFERROR(VLOOKUP($A23&amp;$AO$2,recordstotaallijst!$A:$Q,14,FALSE),"")</f>
        <v>Justin Jansen</v>
      </c>
      <c r="AP23" s="85">
        <f>IFERROR(VLOOKUP($A23&amp;$AO$2,recordstotaallijst!$A:$Q,13,FALSE),"")</f>
        <v>1.6349537037037038E-3</v>
      </c>
      <c r="AQ23" s="91">
        <f>IFERROR(VLOOKUP($A23&amp;$AO$2,recordstotaallijst!$A:$Q,15,FALSE),"")</f>
        <v>44955</v>
      </c>
    </row>
    <row r="24" spans="1:43" s="83" customFormat="1" ht="18.3" x14ac:dyDescent="0.7">
      <c r="A24" s="29"/>
      <c r="B24" s="30"/>
      <c r="C24" s="29" t="s">
        <v>14</v>
      </c>
      <c r="D24" s="31"/>
      <c r="E24" s="92" t="str">
        <f>IFERROR(VLOOKUP($A24&amp;$E$2,recordstotaallijst!$A:$Q,14,FALSE),"")</f>
        <v/>
      </c>
      <c r="F24" s="93" t="str">
        <f>IFERROR(VLOOKUP($A24&amp;$E$2,recordstotaallijst!$A:$Q,13,FALSE),"")</f>
        <v/>
      </c>
      <c r="G24" s="94" t="str">
        <f>IFERROR(VLOOKUP($A24&amp;$E$2,recordstotaallijst!$A:$Q,15,FALSE),"")</f>
        <v/>
      </c>
      <c r="H24" s="92" t="str">
        <f>IFERROR(VLOOKUP($A24&amp;$H$2,recordstotaallijst!$A:$Q,14,FALSE),"")</f>
        <v/>
      </c>
      <c r="I24" s="93" t="str">
        <f>IFERROR(VLOOKUP($A24&amp;$H$2,recordstotaallijst!$A:$Q,13,FALSE),"")</f>
        <v/>
      </c>
      <c r="J24" s="94" t="str">
        <f>IFERROR(VLOOKUP($A24&amp;$H$2,recordstotaallijst!$A:$Q,15,FALSE),"")</f>
        <v/>
      </c>
      <c r="K24" s="92" t="str">
        <f>IFERROR(VLOOKUP($A24&amp;$K$2,recordstotaallijst!$A:$Q,14,FALSE),"")</f>
        <v/>
      </c>
      <c r="L24" s="93" t="str">
        <f>IFERROR(VLOOKUP($A24&amp;$K$2,recordstotaallijst!$A:$Q,13,FALSE),"")</f>
        <v/>
      </c>
      <c r="M24" s="94" t="str">
        <f>IFERROR(VLOOKUP($A24&amp;$K$2,recordstotaallijst!$A:$Q,15,FALSE),"")</f>
        <v/>
      </c>
      <c r="N24" s="92" t="str">
        <f>IFERROR(VLOOKUP($A24&amp;$N$2,recordstotaallijst!$A:$Q,14,FALSE),"")</f>
        <v/>
      </c>
      <c r="O24" s="93" t="str">
        <f>IFERROR(VLOOKUP($A24&amp;$N$2,recordstotaallijst!$A:$Q,13,FALSE),"")</f>
        <v/>
      </c>
      <c r="P24" s="94" t="str">
        <f>IFERROR(VLOOKUP($A24&amp;$N$2,recordstotaallijst!$A:$Q,15,FALSE),"")</f>
        <v/>
      </c>
      <c r="Q24" s="92" t="str">
        <f>IFERROR(VLOOKUP($A24&amp;$Q$2,recordstotaallijst!$A:$Q,14,FALSE),"")</f>
        <v/>
      </c>
      <c r="R24" s="93" t="str">
        <f>IFERROR(VLOOKUP($A24&amp;$Q$2,recordstotaallijst!$A:$Q,13,FALSE),"")</f>
        <v/>
      </c>
      <c r="S24" s="94" t="str">
        <f>IFERROR(VLOOKUP($A24&amp;$Q$2,recordstotaallijst!$A:$Q,15,FALSE),"")</f>
        <v/>
      </c>
      <c r="T24" s="92" t="str">
        <f>IFERROR(VLOOKUP($A24&amp;$T$2,recordstotaallijst!$A:$Q,14,FALSE),"")</f>
        <v/>
      </c>
      <c r="U24" s="93" t="str">
        <f>IFERROR(VLOOKUP($A24&amp;$T$2,recordstotaallijst!$A:$Q,13,FALSE),"")</f>
        <v/>
      </c>
      <c r="V24" s="94" t="str">
        <f>IFERROR(VLOOKUP($A24&amp;$T$2,recordstotaallijst!$A:$Q,15,FALSE),"")</f>
        <v/>
      </c>
      <c r="W24" s="92" t="str">
        <f>IFERROR(VLOOKUP($A24&amp;$W$2,recordstotaallijst!$A:$Q,14,FALSE),"")</f>
        <v/>
      </c>
      <c r="X24" s="93" t="str">
        <f>IFERROR(VLOOKUP($A24&amp;$W$2,recordstotaallijst!$A:$Q,13,FALSE),"")</f>
        <v/>
      </c>
      <c r="Y24" s="94" t="str">
        <f>IFERROR(VLOOKUP($A24&amp;$W$2,recordstotaallijst!$A:$Q,15,FALSE),"")</f>
        <v/>
      </c>
      <c r="Z24" s="95" t="str">
        <f>IFERROR(VLOOKUP($A24&amp;$Z$2,recordstotaallijst!$A:$Q,14,FALSE),"")</f>
        <v/>
      </c>
      <c r="AA24" s="96" t="str">
        <f>IFERROR(VLOOKUP($A24&amp;$Z$2,recordstotaallijst!$A:$Q,13,FALSE),"")</f>
        <v/>
      </c>
      <c r="AB24" s="97" t="str">
        <f>IFERROR(VLOOKUP($A24&amp;$Z$2,recordstotaallijst!$A:$Q,15,FALSE),"")</f>
        <v/>
      </c>
      <c r="AC24" s="98" t="str">
        <f>IFERROR(VLOOKUP($A24&amp;$AC$2,recordstotaallijst!$A:$Q,14,FALSE),"")</f>
        <v/>
      </c>
      <c r="AD24" s="93" t="str">
        <f>IFERROR(VLOOKUP($A24&amp;$AC$2,recordstotaallijst!$A:$Q,13,FALSE),"")</f>
        <v/>
      </c>
      <c r="AE24" s="94" t="str">
        <f>IFERROR(VLOOKUP($A24&amp;$AC$2,recordstotaallijst!$A:$Q,15,FALSE),"")</f>
        <v/>
      </c>
      <c r="AF24" s="95" t="str">
        <f>IFERROR(VLOOKUP($A24&amp;$AF$2,recordstotaallijst!$A:$Q,14,FALSE),"")</f>
        <v/>
      </c>
      <c r="AG24" s="96" t="str">
        <f>IFERROR(VLOOKUP($A24&amp;$AF$2,recordstotaallijst!$A:$Q,13,FALSE),"")</f>
        <v/>
      </c>
      <c r="AH24" s="97" t="str">
        <f>IFERROR(VLOOKUP($A24&amp;$AF$2,recordstotaallijst!$A:$Q,15,FALSE),"")</f>
        <v/>
      </c>
      <c r="AI24" s="98" t="str">
        <f>IFERROR(VLOOKUP($A24&amp;$AI$2,recordstotaallijst!$A:$Q,14,FALSE),"")</f>
        <v/>
      </c>
      <c r="AJ24" s="93" t="str">
        <f>IFERROR(VLOOKUP($A24&amp;$AI$2,recordstotaallijst!$A:$Q,13,FALSE),"")</f>
        <v/>
      </c>
      <c r="AK24" s="94" t="str">
        <f>IFERROR(VLOOKUP($A24&amp;$AI$2,recordstotaallijst!$A:$Q,15,FALSE),"")</f>
        <v/>
      </c>
      <c r="AL24" s="95" t="str">
        <f>IFERROR(VLOOKUP($A24&amp;$AL$2,recordstotaallijst!$A:$Q,14,FALSE),"")</f>
        <v/>
      </c>
      <c r="AM24" s="96" t="str">
        <f>IFERROR(VLOOKUP($A24&amp;$AL$2,recordstotaallijst!$A:$Q,13,FALSE),"")</f>
        <v/>
      </c>
      <c r="AN24" s="97" t="str">
        <f>IFERROR(VLOOKUP($A24&amp;$AL$2,recordstotaallijst!$A:$Q,15,FALSE),"")</f>
        <v/>
      </c>
      <c r="AO24" s="98" t="str">
        <f>IFERROR(VLOOKUP($A24&amp;$AO$2,recordstotaallijst!$A:$Q,14,FALSE),"")</f>
        <v/>
      </c>
      <c r="AP24" s="93" t="str">
        <f>IFERROR(VLOOKUP($A24&amp;$AO$2,recordstotaallijst!$A:$Q,13,FALSE),"")</f>
        <v/>
      </c>
      <c r="AQ24" s="100" t="str">
        <f>IFERROR(VLOOKUP($A24&amp;$AO$2,recordstotaallijst!$A:$Q,15,FALSE),"")</f>
        <v/>
      </c>
    </row>
    <row r="25" spans="1:43" x14ac:dyDescent="0.55000000000000004">
      <c r="A25" s="36" t="s">
        <v>74</v>
      </c>
      <c r="B25" s="37"/>
      <c r="D25" s="38">
        <v>25</v>
      </c>
      <c r="E25" s="84" t="str">
        <f>IFERROR(VLOOKUP($A25&amp;$E$2,recordstotaallijst!$A:$Q,14,FALSE),"")</f>
        <v/>
      </c>
      <c r="F25" s="85" t="str">
        <f>IFERROR(VLOOKUP($A25&amp;$E$2,recordstotaallijst!$A:$Q,13,FALSE),"")</f>
        <v/>
      </c>
      <c r="G25" s="86" t="str">
        <f>IFERROR(VLOOKUP($A25&amp;$E$2,recordstotaallijst!$A:$Q,15,FALSE),"")</f>
        <v/>
      </c>
      <c r="H25" s="84" t="str">
        <f>IFERROR(VLOOKUP($A25&amp;$H$2,recordstotaallijst!$A:$Q,14,FALSE),"")</f>
        <v>Ian Aaron</v>
      </c>
      <c r="I25" s="85">
        <f>IFERROR(VLOOKUP($A25&amp;$H$2,recordstotaallijst!$A:$Q,13,FALSE),"")</f>
        <v>4.1099537037037038E-4</v>
      </c>
      <c r="J25" s="86">
        <f>IFERROR(VLOOKUP($A25&amp;$H$2,recordstotaallijst!$A:$Q,15,FALSE),"")</f>
        <v>44101</v>
      </c>
      <c r="K25" s="84" t="str">
        <f>IFERROR(VLOOKUP($A25&amp;$K$2,recordstotaallijst!$A:$Q,14,FALSE),"")</f>
        <v>Andrew ten Hoedt</v>
      </c>
      <c r="L25" s="85">
        <f>IFERROR(VLOOKUP($A25&amp;$K$2,recordstotaallijst!$A:$Q,13,FALSE),"")</f>
        <v>3.2430555555555554E-4</v>
      </c>
      <c r="M25" s="86">
        <f>IFERROR(VLOOKUP($A25&amp;$K$2,recordstotaallijst!$A:$Q,15,FALSE),"")</f>
        <v>44843</v>
      </c>
      <c r="N25" s="84" t="str">
        <f>IFERROR(VLOOKUP($A25&amp;$N$2,recordstotaallijst!$A:$Q,14,FALSE),"")</f>
        <v>Max Saarloos</v>
      </c>
      <c r="O25" s="85">
        <f>IFERROR(VLOOKUP($A25&amp;$N$2,recordstotaallijst!$A:$Q,13,FALSE),"")</f>
        <v>3.2662037037037035E-4</v>
      </c>
      <c r="P25" s="86">
        <f>IFERROR(VLOOKUP($A25&amp;$N$2,recordstotaallijst!$A:$Q,15,FALSE),"")</f>
        <v>45403</v>
      </c>
      <c r="Q25" s="84" t="str">
        <f>IFERROR(VLOOKUP($A25&amp;$Q$2,recordstotaallijst!$A:$Q,14,FALSE),"")</f>
        <v/>
      </c>
      <c r="R25" s="85" t="str">
        <f>IFERROR(VLOOKUP($A25&amp;$Q$2,recordstotaallijst!$A:$Q,13,FALSE),"")</f>
        <v/>
      </c>
      <c r="S25" s="86" t="str">
        <f>IFERROR(VLOOKUP($A25&amp;$Q$2,recordstotaallijst!$A:$Q,15,FALSE),"")</f>
        <v/>
      </c>
      <c r="T25" s="84" t="str">
        <f>IFERROR(VLOOKUP($A25&amp;$T$2,recordstotaallijst!$A:$Q,14,FALSE),"")</f>
        <v/>
      </c>
      <c r="U25" s="85" t="str">
        <f>IFERROR(VLOOKUP($A25&amp;$T$2,recordstotaallijst!$A:$Q,13,FALSE),"")</f>
        <v/>
      </c>
      <c r="V25" s="86" t="str">
        <f>IFERROR(VLOOKUP($A25&amp;$T$2,recordstotaallijst!$A:$Q,15,FALSE),"")</f>
        <v/>
      </c>
      <c r="W25" s="84" t="str">
        <f>IFERROR(VLOOKUP($A25&amp;$W$2,recordstotaallijst!$A:$Q,14,FALSE),"")</f>
        <v/>
      </c>
      <c r="X25" s="85" t="str">
        <f>IFERROR(VLOOKUP($A25&amp;$W$2,recordstotaallijst!$A:$Q,13,FALSE),"")</f>
        <v/>
      </c>
      <c r="Y25" s="86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90" t="str">
        <f>IFERROR(VLOOKUP($A25&amp;$AC$2,recordstotaallijst!$A:$Q,14,FALSE),"")</f>
        <v/>
      </c>
      <c r="AD25" s="85" t="str">
        <f>IFERROR(VLOOKUP($A25&amp;$AC$2,recordstotaallijst!$A:$Q,13,FALSE),"")</f>
        <v/>
      </c>
      <c r="AE25" s="86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91" t="str">
        <f>IFERROR(VLOOKUP($A25&amp;$AO$2,recordstotaallijst!$A:$Q,15,FALSE),"")</f>
        <v/>
      </c>
    </row>
    <row r="26" spans="1:43" x14ac:dyDescent="0.55000000000000004">
      <c r="A26" s="36" t="s">
        <v>75</v>
      </c>
      <c r="B26" s="37"/>
      <c r="D26" s="38">
        <v>50</v>
      </c>
      <c r="E26" s="84" t="str">
        <f>IFERROR(VLOOKUP($A26&amp;$E$2,recordstotaallijst!$A:$Q,14,FALSE),"")</f>
        <v/>
      </c>
      <c r="F26" s="85" t="str">
        <f>IFERROR(VLOOKUP($A26&amp;$E$2,recordstotaallijst!$A:$Q,13,FALSE),"")</f>
        <v/>
      </c>
      <c r="G26" s="86" t="str">
        <f>IFERROR(VLOOKUP($A26&amp;$E$2,recordstotaallijst!$A:$Q,15,FALSE),"")</f>
        <v/>
      </c>
      <c r="H26" s="84" t="str">
        <f>IFERROR(VLOOKUP($A26&amp;$H$2,recordstotaallijst!$A:$Q,14,FALSE),"")</f>
        <v/>
      </c>
      <c r="I26" s="85" t="str">
        <f>IFERROR(VLOOKUP($A26&amp;$H$2,recordstotaallijst!$A:$Q,13,FALSE),"")</f>
        <v/>
      </c>
      <c r="J26" s="86" t="str">
        <f>IFERROR(VLOOKUP($A26&amp;$H$2,recordstotaallijst!$A:$Q,15,FALSE),"")</f>
        <v/>
      </c>
      <c r="K26" s="84" t="str">
        <f>IFERROR(VLOOKUP($A26&amp;$K$2,recordstotaallijst!$A:$Q,14,FALSE),"")</f>
        <v>Andrew ten Hoedt</v>
      </c>
      <c r="L26" s="85" t="str">
        <f>IFERROR(VLOOKUP($A26&amp;$K$2,recordstotaallijst!$A:$Q,13,FALSE),"")</f>
        <v>1:04.42</v>
      </c>
      <c r="M26" s="86">
        <f>IFERROR(VLOOKUP($A26&amp;$K$2,recordstotaallijst!$A:$Q,15,FALSE),"")</f>
        <v>44850</v>
      </c>
      <c r="N26" s="84" t="str">
        <f>IFERROR(VLOOKUP($A26&amp;$N$2,recordstotaallijst!$A:$Q,14,FALSE),"")</f>
        <v>Andrew ten Hoedt</v>
      </c>
      <c r="O26" s="85">
        <f>IFERROR(VLOOKUP($A26&amp;$N$2,recordstotaallijst!$A:$Q,13,FALSE),"")</f>
        <v>6.5763888888888892E-4</v>
      </c>
      <c r="P26" s="86">
        <f>IFERROR(VLOOKUP($A26&amp;$N$2,recordstotaallijst!$A:$Q,15,FALSE),"")</f>
        <v>45270</v>
      </c>
      <c r="Q26" s="84" t="str">
        <f>IFERROR(VLOOKUP($A26&amp;$Q$2,recordstotaallijst!$A:$Q,14,FALSE),"")</f>
        <v>Johannes Neetzke</v>
      </c>
      <c r="R26" s="85">
        <f>IFERROR(VLOOKUP($A26&amp;$Q$2,recordstotaallijst!$A:$Q,13,FALSE),"")</f>
        <v>5.9664351851851849E-4</v>
      </c>
      <c r="S26" s="86">
        <f>IFERROR(VLOOKUP($A26&amp;$Q$2,recordstotaallijst!$A:$Q,15,FALSE),"")</f>
        <v>44521</v>
      </c>
      <c r="T26" s="84" t="str">
        <f>IFERROR(VLOOKUP($A26&amp;$T$2,recordstotaallijst!$A:$Q,14,FALSE),"")</f>
        <v>Luca Denkers</v>
      </c>
      <c r="U26" s="85">
        <f>IFERROR(VLOOKUP($A26&amp;$T$2,recordstotaallijst!$A:$Q,13,FALSE),"")</f>
        <v>5.2372685185185183E-4</v>
      </c>
      <c r="V26" s="86">
        <f>IFERROR(VLOOKUP($A26&amp;$T$2,recordstotaallijst!$A:$Q,15,FALSE),"")</f>
        <v>45221</v>
      </c>
      <c r="W26" s="84" t="str">
        <f>IFERROR(VLOOKUP($A26&amp;$W$2,recordstotaallijst!$A:$Q,14,FALSE),"")</f>
        <v>Luca Denkers</v>
      </c>
      <c r="X26" s="85">
        <f>IFERROR(VLOOKUP($A26&amp;$W$2,recordstotaallijst!$A:$Q,13,FALSE),"")</f>
        <v>4.6458333333333334E-4</v>
      </c>
      <c r="Y26" s="86">
        <f>IFERROR(VLOOKUP($A26&amp;$W$2,recordstotaallijst!$A:$Q,15,FALSE),"")</f>
        <v>45452</v>
      </c>
      <c r="Z26" s="87" t="str">
        <f>IFERROR(VLOOKUP($A26&amp;$Z$2,recordstotaallijst!$A:$Q,14,FALSE),"")</f>
        <v>Ivar Kleuver</v>
      </c>
      <c r="AA26" s="88">
        <f>IFERROR(VLOOKUP($A26&amp;$Z$2,recordstotaallijst!$A:$Q,13,FALSE),"")</f>
        <v>4.3275462962962967E-4</v>
      </c>
      <c r="AB26" s="89">
        <f>IFERROR(VLOOKUP($A26&amp;$Z$2,recordstotaallijst!$A:$Q,15,FALSE),"")</f>
        <v>43829</v>
      </c>
      <c r="AC26" s="90" t="str">
        <f>IFERROR(VLOOKUP($A26&amp;$AC$2,recordstotaallijst!$A:$Q,14,FALSE),"")</f>
        <v>Ivar Kleuver</v>
      </c>
      <c r="AD26" s="85">
        <f>IFERROR(VLOOKUP($A26&amp;$AC$2,recordstotaallijst!$A:$Q,13,FALSE),"")</f>
        <v>4.1574074074074077E-4</v>
      </c>
      <c r="AE26" s="86">
        <f>IFERROR(VLOOKUP($A26&amp;$AC$2,recordstotaallijst!$A:$Q,15,FALSE),"")</f>
        <v>44094</v>
      </c>
      <c r="AF26" s="87" t="str">
        <f>IFERROR(VLOOKUP($A26&amp;$AF$2,recordstotaallijst!$A:$Q,14,FALSE),"")</f>
        <v>Andy Turta</v>
      </c>
      <c r="AG26" s="88">
        <f>IFERROR(VLOOKUP($A26&amp;$AF$2,recordstotaallijst!$A:$Q,13,FALSE),"")</f>
        <v>3.9652777777777776E-4</v>
      </c>
      <c r="AH26" s="89">
        <f>IFERROR(VLOOKUP($A26&amp;$AF$2,recordstotaallijst!$A:$Q,15,FALSE),"")</f>
        <v>43829</v>
      </c>
      <c r="AI26" s="90" t="str">
        <f>IFERROR(VLOOKUP($A26&amp;$AI$2,recordstotaallijst!$A:$Q,14,FALSE),"")</f>
        <v>Andy Turta</v>
      </c>
      <c r="AJ26" s="85">
        <f>IFERROR(VLOOKUP($A26&amp;$AI$2,recordstotaallijst!$A:$Q,13,FALSE),"")</f>
        <v>3.9282407407407408E-4</v>
      </c>
      <c r="AK26" s="86">
        <f>IFERROR(VLOOKUP($A26&amp;$AI$2,recordstotaallijst!$A:$Q,15,FALSE),"")</f>
        <v>44108</v>
      </c>
      <c r="AL26" s="87" t="str">
        <f>IFERROR(VLOOKUP($A26&amp;$AL$2,recordstotaallijst!$A:$Q,14,FALSE),"")</f>
        <v>Faissal Laghrich</v>
      </c>
      <c r="AM26" s="88">
        <f>IFERROR(VLOOKUP($A26&amp;$AL$2,recordstotaallijst!$A:$Q,13,FALSE),"")</f>
        <v>3.8599537037037037E-4</v>
      </c>
      <c r="AN26" s="89">
        <f>IFERROR(VLOOKUP($A26&amp;$AL$2,recordstotaallijst!$A:$Q,15,FALSE),"")</f>
        <v>44108</v>
      </c>
      <c r="AO26" s="90" t="str">
        <f>IFERROR(VLOOKUP($A26&amp;$AO$2,recordstotaallijst!$A:$Q,14,FALSE),"")</f>
        <v>Lars van Wingerden</v>
      </c>
      <c r="AP26" s="85">
        <f>IFERROR(VLOOKUP($A26&amp;$AO$2,recordstotaallijst!$A:$Q,13,FALSE),"")</f>
        <v>3.6666666666666667E-4</v>
      </c>
      <c r="AQ26" s="91">
        <f>IFERROR(VLOOKUP($A26&amp;$AO$2,recordstotaallijst!$A:$Q,15,FALSE),"")</f>
        <v>45186</v>
      </c>
    </row>
    <row r="27" spans="1:43" x14ac:dyDescent="0.55000000000000004">
      <c r="A27" s="36" t="s">
        <v>76</v>
      </c>
      <c r="B27" s="37"/>
      <c r="D27" s="38">
        <v>100</v>
      </c>
      <c r="E27" s="84" t="str">
        <f>IFERROR(VLOOKUP($A27&amp;$E$2,recordstotaallijst!$A:$Q,14,FALSE),"")</f>
        <v/>
      </c>
      <c r="F27" s="85" t="str">
        <f>IFERROR(VLOOKUP($A27&amp;$E$2,recordstotaallijst!$A:$Q,13,FALSE),"")</f>
        <v/>
      </c>
      <c r="G27" s="86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4" t="str">
        <f>IFERROR(VLOOKUP($A27&amp;$K$2,recordstotaallijst!$A:$Q,14,FALSE),"")</f>
        <v>Andrew ten Hoedt</v>
      </c>
      <c r="L27" s="85">
        <f>IFERROR(VLOOKUP($A27&amp;$K$2,recordstotaallijst!$A:$Q,13,FALSE),"")</f>
        <v>1.720486111111111E-3</v>
      </c>
      <c r="M27" s="86">
        <f>IFERROR(VLOOKUP($A27&amp;$K$2,recordstotaallijst!$A:$Q,15,FALSE),"")</f>
        <v>44850</v>
      </c>
      <c r="N27" s="84" t="str">
        <f>IFERROR(VLOOKUP($A27&amp;$N$2,recordstotaallijst!$A:$Q,14,FALSE),"")</f>
        <v>Johannes Neetzke</v>
      </c>
      <c r="O27" s="85">
        <f>IFERROR(VLOOKUP($A27&amp;$N$2,recordstotaallijst!$A:$Q,13,FALSE),"")</f>
        <v>1.6020833333333332E-3</v>
      </c>
      <c r="P27" s="86">
        <f>IFERROR(VLOOKUP($A27&amp;$N$2,recordstotaallijst!$A:$Q,15,FALSE),"")</f>
        <v>44108</v>
      </c>
      <c r="Q27" s="84" t="str">
        <f>IFERROR(VLOOKUP($A27&amp;$Q$2,recordstotaallijst!$A:$Q,14,FALSE),"")</f>
        <v>Johannes Neetzke</v>
      </c>
      <c r="R27" s="85">
        <f>IFERROR(VLOOKUP($A27&amp;$Q$2,recordstotaallijst!$A:$Q,13,FALSE),"")</f>
        <v>1.3792824074074074E-3</v>
      </c>
      <c r="S27" s="86">
        <f>IFERROR(VLOOKUP($A27&amp;$Q$2,recordstotaallijst!$A:$Q,15,FALSE),"")</f>
        <v>44472</v>
      </c>
      <c r="T27" s="84" t="str">
        <f>IFERROR(VLOOKUP($A27&amp;$T$2,recordstotaallijst!$A:$Q,14,FALSE),"")</f>
        <v>Luca Denkers</v>
      </c>
      <c r="U27" s="85">
        <f>IFERROR(VLOOKUP($A27&amp;$T$2,recordstotaallijst!$A:$Q,13,FALSE),"")</f>
        <v>1.1531250000000001E-3</v>
      </c>
      <c r="V27" s="86">
        <f>IFERROR(VLOOKUP($A27&amp;$T$2,recordstotaallijst!$A:$Q,15,FALSE),"")</f>
        <v>45207</v>
      </c>
      <c r="W27" s="84" t="str">
        <f>IFERROR(VLOOKUP($A27&amp;$W$2,recordstotaallijst!$A:$Q,14,FALSE),"")</f>
        <v>Luca Denkers</v>
      </c>
      <c r="X27" s="85">
        <f>IFERROR(VLOOKUP($A27&amp;$W$2,recordstotaallijst!$A:$Q,13,FALSE),"")</f>
        <v>9.9490740740740746E-4</v>
      </c>
      <c r="Y27" s="86">
        <f>IFERROR(VLOOKUP($A27&amp;$W$2,recordstotaallijst!$A:$Q,15,FALSE),"")</f>
        <v>45452</v>
      </c>
      <c r="Z27" s="87" t="str">
        <f>IFERROR(VLOOKUP($A27&amp;$Z$2,recordstotaallijst!$A:$Q,14,FALSE),"")</f>
        <v>Ivar Kleuver</v>
      </c>
      <c r="AA27" s="88">
        <f>IFERROR(VLOOKUP($A27&amp;$Z$2,recordstotaallijst!$A:$Q,13,FALSE),"")</f>
        <v>9.4502314814814807E-4</v>
      </c>
      <c r="AB27" s="89">
        <f>IFERROR(VLOOKUP($A27&amp;$Z$2,recordstotaallijst!$A:$Q,15,FALSE),"")</f>
        <v>43792</v>
      </c>
      <c r="AC27" s="90" t="str">
        <f>IFERROR(VLOOKUP($A27&amp;$AC$2,recordstotaallijst!$A:$Q,14,FALSE),"")</f>
        <v>Ivar Kleuver</v>
      </c>
      <c r="AD27" s="85">
        <f>IFERROR(VLOOKUP($A27&amp;$AC$2,recordstotaallijst!$A:$Q,13,FALSE),"")</f>
        <v>8.9513888888888889E-4</v>
      </c>
      <c r="AE27" s="86">
        <f>IFERROR(VLOOKUP($A27&amp;$AC$2,recordstotaallijst!$A:$Q,15,FALSE),"")</f>
        <v>44094</v>
      </c>
      <c r="AF27" s="87" t="str">
        <f>IFERROR(VLOOKUP($A27&amp;$AF$2,recordstotaallijst!$A:$Q,14,FALSE),"")</f>
        <v>Andy Turta</v>
      </c>
      <c r="AG27" s="88">
        <f>IFERROR(VLOOKUP($A27&amp;$AF$2,recordstotaallijst!$A:$Q,13,FALSE),"")</f>
        <v>8.6608796296296304E-4</v>
      </c>
      <c r="AH27" s="89">
        <f>IFERROR(VLOOKUP($A27&amp;$AF$2,recordstotaallijst!$A:$Q,15,FALSE),"")</f>
        <v>43829</v>
      </c>
      <c r="AI27" s="90" t="str">
        <f>IFERROR(VLOOKUP($A27&amp;$AI$2,recordstotaallijst!$A:$Q,14,FALSE),"")</f>
        <v>Anouar Visser</v>
      </c>
      <c r="AJ27" s="85">
        <f>IFERROR(VLOOKUP($A27&amp;$AI$2,recordstotaallijst!$A:$Q,13,FALSE),"")</f>
        <v>9.1689814814814813E-4</v>
      </c>
      <c r="AK27" s="86">
        <f>IFERROR(VLOOKUP($A27&amp;$AI$2,recordstotaallijst!$A:$Q,15,FALSE),"")</f>
        <v>43829</v>
      </c>
      <c r="AL27" s="87" t="str">
        <f>IFERROR(VLOOKUP($A27&amp;$AL$2,recordstotaallijst!$A:$Q,14,FALSE),"")</f>
        <v>Faissal Laghrich</v>
      </c>
      <c r="AM27" s="88">
        <f>IFERROR(VLOOKUP($A27&amp;$AL$2,recordstotaallijst!$A:$Q,13,FALSE),"")</f>
        <v>8.5312500000000004E-4</v>
      </c>
      <c r="AN27" s="89">
        <f>IFERROR(VLOOKUP($A27&amp;$AL$2,recordstotaallijst!$A:$Q,15,FALSE),"")</f>
        <v>44094</v>
      </c>
      <c r="AO27" s="90" t="str">
        <f>IFERROR(VLOOKUP($A27&amp;$AO$2,recordstotaallijst!$A:$Q,14,FALSE),"")</f>
        <v>Lars van Wingerden</v>
      </c>
      <c r="AP27" s="85">
        <f>IFERROR(VLOOKUP($A27&amp;$AO$2,recordstotaallijst!$A:$Q,13,FALSE),"")</f>
        <v>7.7835648148148143E-4</v>
      </c>
      <c r="AQ27" s="91">
        <f>IFERROR(VLOOKUP($A27&amp;$AO$2,recordstotaallijst!$A:$Q,15,FALSE),"")</f>
        <v>45186</v>
      </c>
    </row>
    <row r="28" spans="1:43" x14ac:dyDescent="0.55000000000000004">
      <c r="A28" s="36" t="s">
        <v>77</v>
      </c>
      <c r="B28" s="37"/>
      <c r="D28" s="38">
        <v>200</v>
      </c>
      <c r="E28" s="84" t="str">
        <f>IFERROR(VLOOKUP($A28&amp;$E$2,recordstotaallijst!$A:$Q,14,FALSE),"")</f>
        <v/>
      </c>
      <c r="F28" s="85" t="str">
        <f>IFERROR(VLOOKUP($A28&amp;$E$2,recordstotaallijst!$A:$Q,13,FALSE),"")</f>
        <v/>
      </c>
      <c r="G28" s="86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4" t="str">
        <f>IFERROR(VLOOKUP($A28&amp;$K$2,recordstotaallijst!$A:$Q,14,FALSE),"")</f>
        <v/>
      </c>
      <c r="L28" s="85" t="str">
        <f>IFERROR(VLOOKUP($A28&amp;$K$2,recordstotaallijst!$A:$Q,13,FALSE),"")</f>
        <v/>
      </c>
      <c r="M28" s="86" t="str">
        <f>IFERROR(VLOOKUP($A28&amp;$K$2,recordstotaallijst!$A:$Q,15,FALSE),"")</f>
        <v/>
      </c>
      <c r="N28" s="84" t="str">
        <f>IFERROR(VLOOKUP($A28&amp;$N$2,recordstotaallijst!$A:$Q,14,FALSE),"")</f>
        <v/>
      </c>
      <c r="O28" s="85" t="str">
        <f>IFERROR(VLOOKUP($A28&amp;$N$2,recordstotaallijst!$A:$Q,13,FALSE),"")</f>
        <v/>
      </c>
      <c r="P28" s="86" t="str">
        <f>IFERROR(VLOOKUP($A28&amp;$N$2,recordstotaallijst!$A:$Q,15,FALSE),"")</f>
        <v/>
      </c>
      <c r="Q28" s="84" t="str">
        <f>IFERROR(VLOOKUP($A28&amp;$Q$2,recordstotaallijst!$A:$Q,14,FALSE),"")</f>
        <v/>
      </c>
      <c r="R28" s="85" t="str">
        <f>IFERROR(VLOOKUP($A28&amp;$Q$2,recordstotaallijst!$A:$Q,13,FALSE),"")</f>
        <v/>
      </c>
      <c r="S28" s="86" t="str">
        <f>IFERROR(VLOOKUP($A28&amp;$Q$2,recordstotaallijst!$A:$Q,15,FALSE),"")</f>
        <v/>
      </c>
      <c r="T28" s="84" t="str">
        <f>IFERROR(VLOOKUP($A28&amp;$T$2,recordstotaallijst!$A:$Q,14,FALSE),"")</f>
        <v/>
      </c>
      <c r="U28" s="85" t="str">
        <f>IFERROR(VLOOKUP($A28&amp;$T$2,recordstotaallijst!$A:$Q,13,FALSE),"")</f>
        <v/>
      </c>
      <c r="V28" s="86" t="str">
        <f>IFERROR(VLOOKUP($A28&amp;$T$2,recordstotaallijst!$A:$Q,15,FALSE),"")</f>
        <v/>
      </c>
      <c r="W28" s="84" t="str">
        <f>IFERROR(VLOOKUP($A28&amp;$W$2,recordstotaallijst!$A:$Q,14,FALSE),"")</f>
        <v>Luca Denkers</v>
      </c>
      <c r="X28" s="85">
        <f>IFERROR(VLOOKUP($A28&amp;$W$2,recordstotaallijst!$A:$Q,13,FALSE),"")</f>
        <v>2.1318287037037035E-3</v>
      </c>
      <c r="Y28" s="86">
        <f>IFERROR(VLOOKUP($A28&amp;$W$2,recordstotaallijst!$A:$Q,15,FALSE),"")</f>
        <v>45578</v>
      </c>
      <c r="Z28" s="87" t="str">
        <f>IFERROR(VLOOKUP($A28&amp;$Z$2,recordstotaallijst!$A:$Q,14,FALSE),"")</f>
        <v>Ivar Kleuver</v>
      </c>
      <c r="AA28" s="88">
        <f>IFERROR(VLOOKUP($A28&amp;$Z$2,recordstotaallijst!$A:$Q,13,FALSE),"")</f>
        <v>2.0628472222222224E-3</v>
      </c>
      <c r="AB28" s="89">
        <f>IFERROR(VLOOKUP($A28&amp;$Z$2,recordstotaallijst!$A:$Q,15,FALSE),"")</f>
        <v>43807</v>
      </c>
      <c r="AC28" s="90" t="str">
        <f>IFERROR(VLOOKUP($A28&amp;$AC$2,recordstotaallijst!$A:$Q,14,FALSE),"")</f>
        <v>Ivar Kleuver</v>
      </c>
      <c r="AD28" s="85">
        <f>IFERROR(VLOOKUP($A28&amp;$AC$2,recordstotaallijst!$A:$Q,13,FALSE),"")</f>
        <v>2.127314814814815E-3</v>
      </c>
      <c r="AE28" s="86">
        <f>IFERROR(VLOOKUP($A28&amp;$AC$2,recordstotaallijst!$A:$Q,15,FALSE),"")</f>
        <v>43842</v>
      </c>
      <c r="AF28" s="87" t="str">
        <f>IFERROR(VLOOKUP($A28&amp;$AF$2,recordstotaallijst!$A:$Q,14,FALSE),"")</f>
        <v>Andy Turta</v>
      </c>
      <c r="AG28" s="88">
        <f>IFERROR(VLOOKUP($A28&amp;$AF$2,recordstotaallijst!$A:$Q,13,FALSE),"")</f>
        <v>1.935763888888889E-3</v>
      </c>
      <c r="AH28" s="89">
        <f>IFERROR(VLOOKUP($A28&amp;$AF$2,recordstotaallijst!$A:$Q,15,FALSE),"")</f>
        <v>43737</v>
      </c>
      <c r="AI28" s="90" t="str">
        <f>IFERROR(VLOOKUP($A28&amp;$AI$2,recordstotaallijst!$A:$Q,14,FALSE),"")</f>
        <v>Justin Jansen</v>
      </c>
      <c r="AJ28" s="85">
        <f>IFERROR(VLOOKUP($A28&amp;$AI$2,recordstotaallijst!$A:$Q,13,FALSE),"")</f>
        <v>2.0765046296296295E-3</v>
      </c>
      <c r="AK28" s="86">
        <f>IFERROR(VLOOKUP($A28&amp;$AI$2,recordstotaallijst!$A:$Q,15,FALSE),"")</f>
        <v>43744</v>
      </c>
      <c r="AL28" s="87" t="str">
        <f>IFERROR(VLOOKUP($A28&amp;$AL$2,recordstotaallijst!$A:$Q,14,FALSE),"")</f>
        <v>Anouar Visser</v>
      </c>
      <c r="AM28" s="88">
        <f>IFERROR(VLOOKUP($A28&amp;$AL$2,recordstotaallijst!$A:$Q,13,FALSE),"")</f>
        <v>1.9899305555555555E-3</v>
      </c>
      <c r="AN28" s="89">
        <f>IFERROR(VLOOKUP($A28&amp;$AL$2,recordstotaallijst!$A:$Q,15,FALSE),"")</f>
        <v>43842</v>
      </c>
      <c r="AO28" s="90" t="str">
        <f>IFERROR(VLOOKUP($A28&amp;$AO$2,recordstotaallijst!$A:$Q,14,FALSE),"")</f>
        <v>Lars van Wingerden</v>
      </c>
      <c r="AP28" s="85">
        <f>IFERROR(VLOOKUP($A28&amp;$AO$2,recordstotaallijst!$A:$Q,13,FALSE),"")</f>
        <v>1.7421296296296297E-3</v>
      </c>
      <c r="AQ28" s="91">
        <f>IFERROR(VLOOKUP($A28&amp;$AO$2,recordstotaallijst!$A:$Q,15,FALSE),"")</f>
        <v>45207</v>
      </c>
    </row>
    <row r="29" spans="1:43" s="83" customFormat="1" ht="18.3" x14ac:dyDescent="0.7">
      <c r="A29" s="29"/>
      <c r="B29" s="30"/>
      <c r="C29" s="29" t="s">
        <v>17</v>
      </c>
      <c r="D29" s="31"/>
      <c r="E29" s="92" t="str">
        <f>IFERROR(VLOOKUP($A29&amp;$E$2,recordstotaallijst!$A:$Q,14,FALSE),"")</f>
        <v/>
      </c>
      <c r="F29" s="93" t="str">
        <f>IFERROR(VLOOKUP($A29&amp;$E$2,recordstotaallijst!$A:$Q,13,FALSE),"")</f>
        <v/>
      </c>
      <c r="G29" s="94" t="str">
        <f>IFERROR(VLOOKUP($A29&amp;$E$2,recordstotaallijst!$A:$Q,15,FALSE),"")</f>
        <v/>
      </c>
      <c r="H29" s="92" t="str">
        <f>IFERROR(VLOOKUP($A29&amp;$H$2,recordstotaallijst!$A:$Q,14,FALSE),"")</f>
        <v/>
      </c>
      <c r="I29" s="93" t="str">
        <f>IFERROR(VLOOKUP($A29&amp;$H$2,recordstotaallijst!$A:$Q,13,FALSE),"")</f>
        <v/>
      </c>
      <c r="J29" s="94" t="str">
        <f>IFERROR(VLOOKUP($A29&amp;$H$2,recordstotaallijst!$A:$Q,15,FALSE),"")</f>
        <v/>
      </c>
      <c r="K29" s="92" t="str">
        <f>IFERROR(VLOOKUP($A29&amp;$K$2,recordstotaallijst!$A:$Q,14,FALSE),"")</f>
        <v/>
      </c>
      <c r="L29" s="93" t="str">
        <f>IFERROR(VLOOKUP($A29&amp;$K$2,recordstotaallijst!$A:$Q,13,FALSE),"")</f>
        <v/>
      </c>
      <c r="M29" s="94" t="str">
        <f>IFERROR(VLOOKUP($A29&amp;$K$2,recordstotaallijst!$A:$Q,15,FALSE),"")</f>
        <v/>
      </c>
      <c r="N29" s="92" t="str">
        <f>IFERROR(VLOOKUP($A29&amp;$N$2,recordstotaallijst!$A:$Q,14,FALSE),"")</f>
        <v/>
      </c>
      <c r="O29" s="93" t="str">
        <f>IFERROR(VLOOKUP($A29&amp;$N$2,recordstotaallijst!$A:$Q,13,FALSE),"")</f>
        <v/>
      </c>
      <c r="P29" s="94" t="str">
        <f>IFERROR(VLOOKUP($A29&amp;$N$2,recordstotaallijst!$A:$Q,15,FALSE),"")</f>
        <v/>
      </c>
      <c r="Q29" s="92" t="str">
        <f>IFERROR(VLOOKUP($A29&amp;$Q$2,recordstotaallijst!$A:$Q,14,FALSE),"")</f>
        <v/>
      </c>
      <c r="R29" s="93" t="str">
        <f>IFERROR(VLOOKUP($A29&amp;$Q$2,recordstotaallijst!$A:$Q,13,FALSE),"")</f>
        <v/>
      </c>
      <c r="S29" s="94" t="str">
        <f>IFERROR(VLOOKUP($A29&amp;$Q$2,recordstotaallijst!$A:$Q,15,FALSE),"")</f>
        <v/>
      </c>
      <c r="T29" s="92" t="str">
        <f>IFERROR(VLOOKUP($A29&amp;$T$2,recordstotaallijst!$A:$Q,14,FALSE),"")</f>
        <v/>
      </c>
      <c r="U29" s="93" t="str">
        <f>IFERROR(VLOOKUP($A29&amp;$T$2,recordstotaallijst!$A:$Q,13,FALSE),"")</f>
        <v/>
      </c>
      <c r="V29" s="94" t="str">
        <f>IFERROR(VLOOKUP($A29&amp;$T$2,recordstotaallijst!$A:$Q,15,FALSE),"")</f>
        <v/>
      </c>
      <c r="W29" s="92" t="str">
        <f>IFERROR(VLOOKUP($A29&amp;$W$2,recordstotaallijst!$A:$Q,14,FALSE),"")</f>
        <v/>
      </c>
      <c r="X29" s="93" t="str">
        <f>IFERROR(VLOOKUP($A29&amp;$W$2,recordstotaallijst!$A:$Q,13,FALSE),"")</f>
        <v/>
      </c>
      <c r="Y29" s="94" t="str">
        <f>IFERROR(VLOOKUP($A29&amp;$W$2,recordstotaallijst!$A:$Q,15,FALSE),"")</f>
        <v/>
      </c>
      <c r="Z29" s="95" t="str">
        <f>IFERROR(VLOOKUP($A29&amp;$Z$2,recordstotaallijst!$A:$Q,14,FALSE),"")</f>
        <v/>
      </c>
      <c r="AA29" s="96" t="str">
        <f>IFERROR(VLOOKUP($A29&amp;$Z$2,recordstotaallijst!$A:$Q,13,FALSE),"")</f>
        <v/>
      </c>
      <c r="AB29" s="97" t="str">
        <f>IFERROR(VLOOKUP($A29&amp;$Z$2,recordstotaallijst!$A:$Q,15,FALSE),"")</f>
        <v/>
      </c>
      <c r="AC29" s="98" t="str">
        <f>IFERROR(VLOOKUP($A29&amp;$AC$2,recordstotaallijst!$A:$Q,14,FALSE),"")</f>
        <v/>
      </c>
      <c r="AD29" s="93" t="str">
        <f>IFERROR(VLOOKUP($A29&amp;$AC$2,recordstotaallijst!$A:$Q,13,FALSE),"")</f>
        <v/>
      </c>
      <c r="AE29" s="94" t="str">
        <f>IFERROR(VLOOKUP($A29&amp;$AC$2,recordstotaallijst!$A:$Q,15,FALSE),"")</f>
        <v/>
      </c>
      <c r="AF29" s="95" t="str">
        <f>IFERROR(VLOOKUP($A29&amp;$AF$2,recordstotaallijst!$A:$Q,14,FALSE),"")</f>
        <v/>
      </c>
      <c r="AG29" s="96" t="str">
        <f>IFERROR(VLOOKUP($A29&amp;$AF$2,recordstotaallijst!$A:$Q,13,FALSE),"")</f>
        <v/>
      </c>
      <c r="AH29" s="97" t="str">
        <f>IFERROR(VLOOKUP($A29&amp;$AF$2,recordstotaallijst!$A:$Q,15,FALSE),"")</f>
        <v/>
      </c>
      <c r="AI29" s="98" t="str">
        <f>IFERROR(VLOOKUP($A29&amp;$AI$2,recordstotaallijst!$A:$Q,14,FALSE),"")</f>
        <v/>
      </c>
      <c r="AJ29" s="93" t="str">
        <f>IFERROR(VLOOKUP($A29&amp;$AI$2,recordstotaallijst!$A:$Q,13,FALSE),"")</f>
        <v/>
      </c>
      <c r="AK29" s="94" t="str">
        <f>IFERROR(VLOOKUP($A29&amp;$AI$2,recordstotaallijst!$A:$Q,15,FALSE),"")</f>
        <v/>
      </c>
      <c r="AL29" s="95" t="str">
        <f>IFERROR(VLOOKUP($A29&amp;$AL$2,recordstotaallijst!$A:$Q,14,FALSE),"")</f>
        <v/>
      </c>
      <c r="AM29" s="96" t="str">
        <f>IFERROR(VLOOKUP($A29&amp;$AL$2,recordstotaallijst!$A:$Q,13,FALSE),"")</f>
        <v/>
      </c>
      <c r="AN29" s="97" t="str">
        <f>IFERROR(VLOOKUP($A29&amp;$AL$2,recordstotaallijst!$A:$Q,15,FALSE),"")</f>
        <v/>
      </c>
      <c r="AO29" s="98" t="str">
        <f>IFERROR(VLOOKUP($A29&amp;$AO$2,recordstotaallijst!$A:$Q,14,FALSE),"")</f>
        <v/>
      </c>
      <c r="AP29" s="93" t="str">
        <f>IFERROR(VLOOKUP($A29&amp;$AO$2,recordstotaallijst!$A:$Q,13,FALSE),"")</f>
        <v/>
      </c>
      <c r="AQ29" s="100" t="str">
        <f>IFERROR(VLOOKUP($A29&amp;$AO$2,recordstotaallijst!$A:$Q,15,FALSE),"")</f>
        <v/>
      </c>
    </row>
    <row r="30" spans="1:43" x14ac:dyDescent="0.55000000000000004">
      <c r="A30" s="36" t="s">
        <v>78</v>
      </c>
      <c r="B30" s="37"/>
      <c r="D30" s="38">
        <v>100</v>
      </c>
      <c r="E30" s="84" t="str">
        <f>IFERROR(VLOOKUP($A30&amp;$E$2,recordstotaallijst!$A:$Q,14,FALSE),"")</f>
        <v/>
      </c>
      <c r="F30" s="85" t="str">
        <f>IFERROR(VLOOKUP($A30&amp;$E$2,recordstotaallijst!$A:$Q,13,FALSE),"")</f>
        <v/>
      </c>
      <c r="G30" s="86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4" t="str">
        <f>IFERROR(VLOOKUP($A30&amp;$K$2,recordstotaallijst!$A:$Q,14,FALSE),"")</f>
        <v/>
      </c>
      <c r="L30" s="85" t="str">
        <f>IFERROR(VLOOKUP($A30&amp;$K$2,recordstotaallijst!$A:$Q,13,FALSE),"")</f>
        <v/>
      </c>
      <c r="M30" s="86" t="str">
        <f>IFERROR(VLOOKUP($A30&amp;$K$2,recordstotaallijst!$A:$Q,15,FALSE),"")</f>
        <v/>
      </c>
      <c r="N30" s="84" t="str">
        <f>IFERROR(VLOOKUP($A30&amp;$N$2,recordstotaallijst!$A:$Q,14,FALSE),"")</f>
        <v/>
      </c>
      <c r="O30" s="85" t="str">
        <f>IFERROR(VLOOKUP($A30&amp;$N$2,recordstotaallijst!$A:$Q,13,FALSE),"")</f>
        <v/>
      </c>
      <c r="P30" s="86" t="str">
        <f>IFERROR(VLOOKUP($A30&amp;$N$2,recordstotaallijst!$A:$Q,15,FALSE),"")</f>
        <v/>
      </c>
      <c r="Q30" s="84" t="str">
        <f>IFERROR(VLOOKUP($A30&amp;$Q$2,recordstotaallijst!$A:$Q,14,FALSE),"")</f>
        <v>Johannes Neetzke</v>
      </c>
      <c r="R30" s="85">
        <f>IFERROR(VLOOKUP($A30&amp;$Q$2,recordstotaallijst!$A:$Q,13,FALSE),"")</f>
        <v>1.2202546296296295E-3</v>
      </c>
      <c r="S30" s="86">
        <f>IFERROR(VLOOKUP($A30&amp;$Q$2,recordstotaallijst!$A:$Q,15,FALSE),"")</f>
        <v>44507</v>
      </c>
      <c r="T30" s="84" t="str">
        <f>IFERROR(VLOOKUP($A30&amp;$T$2,recordstotaallijst!$A:$Q,14,FALSE),"")</f>
        <v/>
      </c>
      <c r="U30" s="85" t="str">
        <f>IFERROR(VLOOKUP($A30&amp;$T$2,recordstotaallijst!$A:$Q,13,FALSE),"")</f>
        <v/>
      </c>
      <c r="V30" s="86" t="str">
        <f>IFERROR(VLOOKUP($A30&amp;$T$2,recordstotaallijst!$A:$Q,15,FALSE),"")</f>
        <v/>
      </c>
      <c r="W30" s="84" t="str">
        <f>IFERROR(VLOOKUP($A30&amp;$W$2,recordstotaallijst!$A:$Q,14,FALSE),"")</f>
        <v>Luca Denkers</v>
      </c>
      <c r="X30" s="85">
        <f>IFERROR(VLOOKUP($A30&amp;$W$2,recordstotaallijst!$A:$Q,13,FALSE),"")</f>
        <v>8.9629629629629629E-4</v>
      </c>
      <c r="Y30" s="86">
        <f>IFERROR(VLOOKUP($A30&amp;$W$2,recordstotaallijst!$A:$Q,15,FALSE),"")</f>
        <v>45585</v>
      </c>
      <c r="Z30" s="87" t="str">
        <f>IFERROR(VLOOKUP($A30&amp;$Z$2,recordstotaallijst!$A:$Q,14,FALSE),"")</f>
        <v>Ivar Kleuver</v>
      </c>
      <c r="AA30" s="88">
        <f>IFERROR(VLOOKUP($A30&amp;$Z$2,recordstotaallijst!$A:$Q,13,FALSE),"")</f>
        <v>7.8391203703703706E-4</v>
      </c>
      <c r="AB30" s="89">
        <f>IFERROR(VLOOKUP($A30&amp;$Z$2,recordstotaallijst!$A:$Q,15,FALSE),"")</f>
        <v>43829</v>
      </c>
      <c r="AC30" s="90" t="str">
        <f>IFERROR(VLOOKUP($A30&amp;$AC$2,recordstotaallijst!$A:$Q,14,FALSE),"")</f>
        <v>Brian de Groot</v>
      </c>
      <c r="AD30" s="85">
        <f>IFERROR(VLOOKUP($A30&amp;$AC$2,recordstotaallijst!$A:$Q,13,FALSE),"")</f>
        <v>8.7326388888888903E-4</v>
      </c>
      <c r="AE30" s="86">
        <f>IFERROR(VLOOKUP($A30&amp;$AC$2,recordstotaallijst!$A:$Q,15,FALSE),"")</f>
        <v>43800</v>
      </c>
      <c r="AF30" s="87" t="str">
        <f>IFERROR(VLOOKUP($A30&amp;$AF$2,recordstotaallijst!$A:$Q,14,FALSE),"")</f>
        <v>Andy Turta</v>
      </c>
      <c r="AG30" s="88">
        <f>IFERROR(VLOOKUP($A30&amp;$AF$2,recordstotaallijst!$A:$Q,13,FALSE),"")</f>
        <v>7.5057870370370372E-4</v>
      </c>
      <c r="AH30" s="89">
        <f>IFERROR(VLOOKUP($A30&amp;$AF$2,recordstotaallijst!$A:$Q,15,FALSE),"")</f>
        <v>43829</v>
      </c>
      <c r="AI30" s="90" t="str">
        <f>IFERROR(VLOOKUP($A30&amp;$AI$2,recordstotaallijst!$A:$Q,14,FALSE),"")</f>
        <v>Anouar Visser</v>
      </c>
      <c r="AJ30" s="85">
        <f>IFERROR(VLOOKUP($A30&amp;$AI$2,recordstotaallijst!$A:$Q,13,FALSE),"")</f>
        <v>7.6238425925925942E-4</v>
      </c>
      <c r="AK30" s="86">
        <f>IFERROR(VLOOKUP($A30&amp;$AI$2,recordstotaallijst!$A:$Q,15,FALSE),"")</f>
        <v>43829</v>
      </c>
      <c r="AL30" s="87" t="str">
        <f>IFERROR(VLOOKUP($A30&amp;$AL$2,recordstotaallijst!$A:$Q,14,FALSE),"")</f>
        <v>Andy Turta</v>
      </c>
      <c r="AM30" s="88">
        <f>IFERROR(VLOOKUP($A30&amp;$AL$2,recordstotaallijst!$A:$Q,13,FALSE),"")</f>
        <v>7.413194444444443E-4</v>
      </c>
      <c r="AN30" s="89">
        <f>IFERROR(VLOOKUP($A30&amp;$AL$2,recordstotaallijst!$A:$Q,15,FALSE),"")</f>
        <v>44451</v>
      </c>
      <c r="AO30" s="90" t="str">
        <f>IFERROR(VLOOKUP($A30&amp;$AO$2,recordstotaallijst!$A:$Q,14,FALSE),"")</f>
        <v>Lars van Wingerden</v>
      </c>
      <c r="AP30" s="85">
        <f>IFERROR(VLOOKUP($A30&amp;$AO$2,recordstotaallijst!$A:$Q,13,FALSE),"")</f>
        <v>7.1909722222222221E-4</v>
      </c>
      <c r="AQ30" s="91">
        <f>IFERROR(VLOOKUP($A30&amp;$AO$2,recordstotaallijst!$A:$Q,15,FALSE),"")</f>
        <v>45073</v>
      </c>
    </row>
    <row r="31" spans="1:43" x14ac:dyDescent="0.55000000000000004">
      <c r="A31" s="36" t="s">
        <v>79</v>
      </c>
      <c r="B31" s="37"/>
      <c r="D31" s="38">
        <v>200</v>
      </c>
      <c r="E31" s="84" t="str">
        <f>IFERROR(VLOOKUP($A31&amp;$E$2,recordstotaallijst!$A:$Q,14,FALSE),"")</f>
        <v/>
      </c>
      <c r="F31" s="85" t="str">
        <f>IFERROR(VLOOKUP($A31&amp;$E$2,recordstotaallijst!$A:$Q,13,FALSE),"")</f>
        <v/>
      </c>
      <c r="G31" s="86" t="str">
        <f>IFERROR(VLOOKUP($A31&amp;$E$2,recordstotaallijst!$A:$Q,15,FALSE),"")</f>
        <v/>
      </c>
      <c r="H31" s="84" t="str">
        <f>IFERROR(VLOOKUP($A31&amp;$H$2,recordstotaallijst!$A:$Q,14,FALSE),"")</f>
        <v/>
      </c>
      <c r="I31" s="85" t="str">
        <f>IFERROR(VLOOKUP($A31&amp;$H$2,recordstotaallijst!$A:$Q,13,FALSE),"")</f>
        <v/>
      </c>
      <c r="J31" s="86" t="str">
        <f>IFERROR(VLOOKUP($A31&amp;$H$2,recordstotaallijst!$A:$Q,15,FALSE),"")</f>
        <v/>
      </c>
      <c r="K31" s="84" t="str">
        <f>IFERROR(VLOOKUP($A31&amp;$K$2,recordstotaallijst!$A:$Q,14,FALSE),"")</f>
        <v/>
      </c>
      <c r="L31" s="85" t="str">
        <f>IFERROR(VLOOKUP($A31&amp;$K$2,recordstotaallijst!$A:$Q,13,FALSE),"")</f>
        <v/>
      </c>
      <c r="M31" s="86" t="str">
        <f>IFERROR(VLOOKUP($A31&amp;$K$2,recordstotaallijst!$A:$Q,15,FALSE),"")</f>
        <v/>
      </c>
      <c r="N31" s="84" t="str">
        <f>IFERROR(VLOOKUP($A31&amp;$N$2,recordstotaallijst!$A:$Q,14,FALSE),"")</f>
        <v/>
      </c>
      <c r="O31" s="85" t="str">
        <f>IFERROR(VLOOKUP($A31&amp;$N$2,recordstotaallijst!$A:$Q,13,FALSE),"")</f>
        <v/>
      </c>
      <c r="P31" s="86" t="str">
        <f>IFERROR(VLOOKUP($A31&amp;$N$2,recordstotaallijst!$A:$Q,15,FALSE),"")</f>
        <v/>
      </c>
      <c r="Q31" s="84" t="str">
        <f>IFERROR(VLOOKUP($A31&amp;$Q$2,recordstotaallijst!$A:$Q,14,FALSE),"")</f>
        <v/>
      </c>
      <c r="R31" s="85" t="str">
        <f>IFERROR(VLOOKUP($A31&amp;$Q$2,recordstotaallijst!$A:$Q,13,FALSE),"")</f>
        <v/>
      </c>
      <c r="S31" s="86" t="str">
        <f>IFERROR(VLOOKUP($A31&amp;$Q$2,recordstotaallijst!$A:$Q,15,FALSE),"")</f>
        <v/>
      </c>
      <c r="T31" s="84" t="str">
        <f>IFERROR(VLOOKUP($A31&amp;$T$2,recordstotaallijst!$A:$Q,14,FALSE),"")</f>
        <v>Luca Denkers</v>
      </c>
      <c r="U31" s="85">
        <f>IFERROR(VLOOKUP($A31&amp;$T$2,recordstotaallijst!$A:$Q,13,FALSE),"")</f>
        <v>2.2587962962962965E-3</v>
      </c>
      <c r="V31" s="86">
        <f>IFERROR(VLOOKUP($A31&amp;$T$2,recordstotaallijst!$A:$Q,15,FALSE),"")</f>
        <v>45249</v>
      </c>
      <c r="W31" s="84" t="str">
        <f>IFERROR(VLOOKUP($A31&amp;$W$2,recordstotaallijst!$A:$Q,14,FALSE),"")</f>
        <v>Luca Denkers</v>
      </c>
      <c r="X31" s="85">
        <f>IFERROR(VLOOKUP($A31&amp;$W$2,recordstotaallijst!$A:$Q,13,FALSE),"")</f>
        <v>1.8771990740740741E-3</v>
      </c>
      <c r="Y31" s="86">
        <f>IFERROR(VLOOKUP($A31&amp;$W$2,recordstotaallijst!$A:$Q,15,FALSE),"")</f>
        <v>45452</v>
      </c>
      <c r="Z31" s="87" t="str">
        <f>IFERROR(VLOOKUP($A31&amp;$Z$2,recordstotaallijst!$A:$Q,14,FALSE),"")</f>
        <v>Ivar Kleuver</v>
      </c>
      <c r="AA31" s="88">
        <f>IFERROR(VLOOKUP($A31&amp;$Z$2,recordstotaallijst!$A:$Q,13,FALSE),"")</f>
        <v>1.6899305555555556E-3</v>
      </c>
      <c r="AB31" s="89">
        <f>IFERROR(VLOOKUP($A31&amp;$Z$2,recordstotaallijst!$A:$Q,15,FALSE),"")</f>
        <v>43807</v>
      </c>
      <c r="AC31" s="90" t="str">
        <f>IFERROR(VLOOKUP($A31&amp;$AC$2,recordstotaallijst!$A:$Q,14,FALSE),"")</f>
        <v>Ivar Kleuver</v>
      </c>
      <c r="AD31" s="85">
        <f>IFERROR(VLOOKUP($A31&amp;$AC$2,recordstotaallijst!$A:$Q,13,FALSE),"")</f>
        <v>1.6203703703703703E-3</v>
      </c>
      <c r="AE31" s="86">
        <f>IFERROR(VLOOKUP($A31&amp;$AC$2,recordstotaallijst!$A:$Q,15,FALSE),"")</f>
        <v>44094</v>
      </c>
      <c r="AF31" s="87" t="str">
        <f>IFERROR(VLOOKUP($A31&amp;$AF$2,recordstotaallijst!$A:$Q,14,FALSE),"")</f>
        <v>Andy Turta</v>
      </c>
      <c r="AG31" s="88">
        <f>IFERROR(VLOOKUP($A31&amp;$AF$2,recordstotaallijst!$A:$Q,13,FALSE),"")</f>
        <v>1.5907407407407407E-3</v>
      </c>
      <c r="AH31" s="89">
        <f>IFERROR(VLOOKUP($A31&amp;$AF$2,recordstotaallijst!$A:$Q,15,FALSE),"")</f>
        <v>43807</v>
      </c>
      <c r="AI31" s="90" t="str">
        <f>IFERROR(VLOOKUP($A31&amp;$AI$2,recordstotaallijst!$A:$Q,14,FALSE),"")</f>
        <v>Andy Turta</v>
      </c>
      <c r="AJ31" s="85">
        <f>IFERROR(VLOOKUP($A31&amp;$AI$2,recordstotaallijst!$A:$Q,13,FALSE),"")</f>
        <v>1.6298611111111112E-3</v>
      </c>
      <c r="AK31" s="86">
        <f>IFERROR(VLOOKUP($A31&amp;$AI$2,recordstotaallijst!$A:$Q,15,FALSE),"")</f>
        <v>43842</v>
      </c>
      <c r="AL31" s="87" t="str">
        <f>IFERROR(VLOOKUP($A31&amp;$AL$2,recordstotaallijst!$A:$Q,14,FALSE),"")</f>
        <v>Faissal Laghrich</v>
      </c>
      <c r="AM31" s="88">
        <f>IFERROR(VLOOKUP($A31&amp;$AL$2,recordstotaallijst!$A:$Q,13,FALSE),"")</f>
        <v>1.6423611111111111E-3</v>
      </c>
      <c r="AN31" s="89">
        <f>IFERROR(VLOOKUP($A31&amp;$AL$2,recordstotaallijst!$A:$Q,15,FALSE),"")</f>
        <v>44115</v>
      </c>
      <c r="AO31" s="90" t="str">
        <f>IFERROR(VLOOKUP($A31&amp;$AO$2,recordstotaallijst!$A:$Q,14,FALSE),"")</f>
        <v>Lars van Wingerden</v>
      </c>
      <c r="AP31" s="85">
        <f>IFERROR(VLOOKUP($A31&amp;$AO$2,recordstotaallijst!$A:$Q,13,FALSE),"")</f>
        <v>1.5990740740740739E-3</v>
      </c>
      <c r="AQ31" s="91">
        <f>IFERROR(VLOOKUP($A31&amp;$AO$2,recordstotaallijst!$A:$Q,15,FALSE),"")</f>
        <v>45039</v>
      </c>
    </row>
    <row r="32" spans="1:43" ht="14.7" thickBot="1" x14ac:dyDescent="0.6">
      <c r="A32" s="36" t="s">
        <v>80</v>
      </c>
      <c r="B32" s="47"/>
      <c r="C32" s="48"/>
      <c r="D32" s="49">
        <v>400</v>
      </c>
      <c r="E32" s="101" t="str">
        <f>IFERROR(VLOOKUP($A32&amp;$E$2,recordstotaallijst!$A:$Q,14,FALSE),"")</f>
        <v/>
      </c>
      <c r="F32" s="102" t="str">
        <f>IFERROR(VLOOKUP($A32&amp;$E$2,recordstotaallijst!$A:$Q,13,FALSE),"")</f>
        <v/>
      </c>
      <c r="G32" s="103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1" t="str">
        <f>IFERROR(VLOOKUP($A32&amp;$K$2,recordstotaallijst!$A:$Q,14,FALSE),"")</f>
        <v/>
      </c>
      <c r="L32" s="102" t="str">
        <f>IFERROR(VLOOKUP($A32&amp;$K$2,recordstotaallijst!$A:$Q,13,FALSE),"")</f>
        <v/>
      </c>
      <c r="M32" s="103" t="str">
        <f>IFERROR(VLOOKUP($A32&amp;$K$2,recordstotaallijst!$A:$Q,15,FALSE),"")</f>
        <v/>
      </c>
      <c r="N32" s="101" t="str">
        <f>IFERROR(VLOOKUP($A32&amp;$N$2,recordstotaallijst!$A:$Q,14,FALSE),"")</f>
        <v/>
      </c>
      <c r="O32" s="102" t="str">
        <f>IFERROR(VLOOKUP($A32&amp;$N$2,recordstotaallijst!$A:$Q,13,FALSE),"")</f>
        <v/>
      </c>
      <c r="P32" s="103" t="str">
        <f>IFERROR(VLOOKUP($A32&amp;$N$2,recordstotaallijst!$A:$Q,15,FALSE),"")</f>
        <v/>
      </c>
      <c r="Q32" s="101" t="str">
        <f>IFERROR(VLOOKUP($A32&amp;$Q$2,recordstotaallijst!$A:$Q,14,FALSE),"")</f>
        <v/>
      </c>
      <c r="R32" s="102" t="str">
        <f>IFERROR(VLOOKUP($A32&amp;$Q$2,recordstotaallijst!$A:$Q,13,FALSE),"")</f>
        <v/>
      </c>
      <c r="S32" s="103" t="str">
        <f>IFERROR(VLOOKUP($A32&amp;$Q$2,recordstotaallijst!$A:$Q,15,FALSE),"")</f>
        <v/>
      </c>
      <c r="T32" s="101" t="str">
        <f>IFERROR(VLOOKUP($A32&amp;$T$2,recordstotaallijst!$A:$Q,14,FALSE),"")</f>
        <v/>
      </c>
      <c r="U32" s="102" t="str">
        <f>IFERROR(VLOOKUP($A32&amp;$T$2,recordstotaallijst!$A:$Q,13,FALSE),"")</f>
        <v/>
      </c>
      <c r="V32" s="103" t="str">
        <f>IFERROR(VLOOKUP($A32&amp;$T$2,recordstotaallijst!$A:$Q,15,FALSE),"")</f>
        <v/>
      </c>
      <c r="W32" s="101" t="str">
        <f>IFERROR(VLOOKUP($A32&amp;$W$2,recordstotaallijst!$A:$Q,14,FALSE),"")</f>
        <v>Max Verschuur</v>
      </c>
      <c r="X32" s="102">
        <f>IFERROR(VLOOKUP($A32&amp;$W$2,recordstotaallijst!$A:$Q,13,FALSE),"")</f>
        <v>4.1679398148148144E-3</v>
      </c>
      <c r="Y32" s="103">
        <f>IFERROR(VLOOKUP($A32&amp;$W$2,recordstotaallijst!$A:$Q,15,FALSE),"")</f>
        <v>43792</v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7" t="str">
        <f>IFERROR(VLOOKUP($A32&amp;$AC$2,recordstotaallijst!$A:$Q,14,FALSE),"")</f>
        <v/>
      </c>
      <c r="AD32" s="102" t="str">
        <f>IFERROR(VLOOKUP($A32&amp;$AC$2,recordstotaallijst!$A:$Q,13,FALSE),"")</f>
        <v/>
      </c>
      <c r="AE32" s="103" t="str">
        <f>IFERROR(VLOOKUP($A32&amp;$AC$2,recordstotaallijst!$A:$Q,15,FALSE),"")</f>
        <v/>
      </c>
      <c r="AF32" s="104" t="str">
        <f>IFERROR(VLOOKUP($A32&amp;$AF$2,recordstotaallijst!$A:$Q,14,FALSE),"")</f>
        <v>Andy Turta</v>
      </c>
      <c r="AG32" s="105">
        <f>IFERROR(VLOOKUP($A32&amp;$AF$2,recordstotaallijst!$A:$Q,13,FALSE),"")</f>
        <v>3.4296296296296293E-3</v>
      </c>
      <c r="AH32" s="106">
        <f>IFERROR(VLOOKUP($A32&amp;$AF$2,recordstotaallijst!$A:$Q,15,FALSE),"")</f>
        <v>43792</v>
      </c>
      <c r="AI32" s="107" t="str">
        <f>IFERROR(VLOOKUP($A32&amp;$AI$2,recordstotaallijst!$A:$Q,14,FALSE),"")</f>
        <v>Justin Jansen</v>
      </c>
      <c r="AJ32" s="102">
        <f>IFERROR(VLOOKUP($A32&amp;$AI$2,recordstotaallijst!$A:$Q,13,FALSE),"")</f>
        <v>3.6900462962962959E-3</v>
      </c>
      <c r="AK32" s="103">
        <f>IFERROR(VLOOKUP($A32&amp;$AI$2,recordstotaallijst!$A:$Q,15,FALSE),"")</f>
        <v>43792</v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/>
      </c>
      <c r="AP32" s="102" t="str">
        <f>IFERROR(VLOOKUP($A32&amp;$AO$2,recordstotaallijst!$A:$Q,13,FALSE),"")</f>
        <v/>
      </c>
      <c r="AQ32" s="108" t="str">
        <f>IFERROR(VLOOKUP($A32&amp;$AO$2,recordstotaallijst!$A:$Q,15,FALSE),"")</f>
        <v/>
      </c>
    </row>
    <row r="33" spans="1:43" ht="14.7" thickBot="1" x14ac:dyDescent="0.6"/>
    <row r="34" spans="1:43" s="17" customFormat="1" ht="23.4" thickBot="1" x14ac:dyDescent="0.9">
      <c r="A34" s="10"/>
      <c r="B34" s="11" t="s">
        <v>130</v>
      </c>
      <c r="C34" s="11"/>
      <c r="D34" s="12"/>
      <c r="E34" s="13"/>
      <c r="F34" s="59"/>
      <c r="G34" s="60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59"/>
      <c r="AQ34" s="62"/>
    </row>
    <row r="35" spans="1:43" s="25" customFormat="1" x14ac:dyDescent="0.55000000000000004">
      <c r="A35" s="18"/>
      <c r="B35" s="19"/>
      <c r="C35" s="18"/>
      <c r="D35" s="20"/>
      <c r="E35" s="21" t="s">
        <v>41</v>
      </c>
      <c r="F35" s="63"/>
      <c r="G35" s="64"/>
      <c r="H35" s="21" t="s">
        <v>42</v>
      </c>
      <c r="I35" s="63"/>
      <c r="J35" s="64"/>
      <c r="K35" s="21" t="s">
        <v>43</v>
      </c>
      <c r="L35" s="63"/>
      <c r="M35" s="64"/>
      <c r="N35" s="21" t="s">
        <v>44</v>
      </c>
      <c r="O35" s="63"/>
      <c r="P35" s="64"/>
      <c r="Q35" s="21" t="s">
        <v>45</v>
      </c>
      <c r="R35" s="63"/>
      <c r="S35" s="64"/>
      <c r="T35" s="21" t="s">
        <v>46</v>
      </c>
      <c r="U35" s="63"/>
      <c r="V35" s="64"/>
      <c r="W35" s="21" t="s">
        <v>47</v>
      </c>
      <c r="X35" s="63"/>
      <c r="Y35" s="64"/>
      <c r="Z35" s="21" t="s">
        <v>48</v>
      </c>
      <c r="AA35" s="63"/>
      <c r="AB35" s="64"/>
      <c r="AC35" s="21" t="s">
        <v>49</v>
      </c>
      <c r="AD35" s="63"/>
      <c r="AE35" s="64"/>
      <c r="AF35" s="21" t="s">
        <v>50</v>
      </c>
      <c r="AG35" s="63"/>
      <c r="AH35" s="64"/>
      <c r="AI35" s="21" t="s">
        <v>51</v>
      </c>
      <c r="AJ35" s="63"/>
      <c r="AK35" s="64"/>
      <c r="AL35" s="21" t="s">
        <v>52</v>
      </c>
      <c r="AM35" s="63"/>
      <c r="AN35" s="64"/>
      <c r="AO35" s="21" t="s">
        <v>251</v>
      </c>
      <c r="AP35" s="63"/>
      <c r="AQ35" s="64"/>
    </row>
    <row r="36" spans="1:43" s="25" customFormat="1" ht="14.7" thickBot="1" x14ac:dyDescent="0.6">
      <c r="A36" s="18"/>
      <c r="B36" s="19"/>
      <c r="C36" s="18"/>
      <c r="D36" s="20"/>
      <c r="E36" s="66" t="s">
        <v>5</v>
      </c>
      <c r="F36" s="69" t="s">
        <v>10</v>
      </c>
      <c r="G36" s="70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69" t="s">
        <v>10</v>
      </c>
      <c r="AQ36" s="70" t="s">
        <v>1</v>
      </c>
    </row>
    <row r="37" spans="1:43" s="83" customFormat="1" ht="18.3" x14ac:dyDescent="0.7">
      <c r="A37" s="29"/>
      <c r="B37" s="30"/>
      <c r="C37" s="29" t="s">
        <v>12</v>
      </c>
      <c r="D37" s="31"/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/>
      <c r="W37" s="72"/>
      <c r="X37" s="73"/>
      <c r="Y37" s="74"/>
      <c r="Z37" s="75"/>
      <c r="AA37" s="76"/>
      <c r="AB37" s="77"/>
      <c r="AC37" s="78"/>
      <c r="AD37" s="79"/>
      <c r="AE37" s="80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79"/>
      <c r="AQ37" s="82"/>
    </row>
    <row r="38" spans="1:43" x14ac:dyDescent="0.55000000000000004">
      <c r="A38" s="36" t="s">
        <v>131</v>
      </c>
      <c r="B38" s="37"/>
      <c r="D38" s="38">
        <v>25</v>
      </c>
      <c r="E38" s="84" t="str">
        <f>IFERROR(VLOOKUP($A38&amp;$E$2,recordstotaallijst!$A:$Q,14,FALSE),"")</f>
        <v/>
      </c>
      <c r="F38" s="85" t="str">
        <f>IFERROR(VLOOKUP($A38&amp;$E$2,recordstotaallijst!$A:$Q,13,FALSE),"")</f>
        <v/>
      </c>
      <c r="G38" s="86" t="str">
        <f>IFERROR(VLOOKUP($A38&amp;$E$2,recordstotaallijst!$A:$Q,15,FALSE),"")</f>
        <v/>
      </c>
      <c r="H38" s="84" t="str">
        <f>IFERROR(VLOOKUP($A38&amp;$H$2,recordstotaallijst!$A:$Q,14,FALSE),"")</f>
        <v>Johanna Neetzke</v>
      </c>
      <c r="I38" s="85">
        <f>IFERROR(VLOOKUP($A38&amp;$H$2,recordstotaallijst!$A:$Q,13,FALSE),"")</f>
        <v>3.8217592592592594E-4</v>
      </c>
      <c r="J38" s="86">
        <f>IFERROR(VLOOKUP($A38&amp;$H$2,recordstotaallijst!$A:$Q,15,FALSE),"")</f>
        <v>44472</v>
      </c>
      <c r="K38" s="84" t="str">
        <f>IFERROR(VLOOKUP($A38&amp;$K$2,recordstotaallijst!$A:$Q,14,FALSE),"")</f>
        <v>Johanna Neetzke</v>
      </c>
      <c r="L38" s="85">
        <f>IFERROR(VLOOKUP($A38&amp;$K$2,recordstotaallijst!$A:$Q,13,FALSE),"")</f>
        <v>2.8402777777777774E-4</v>
      </c>
      <c r="M38" s="86">
        <f>IFERROR(VLOOKUP($A38&amp;$K$2,recordstotaallijst!$A:$Q,15,FALSE),"")</f>
        <v>44899</v>
      </c>
      <c r="N38" s="84" t="str">
        <f>IFERROR(VLOOKUP($A38&amp;$N$2,recordstotaallijst!$A:$Q,14,FALSE),"")</f>
        <v>Emily ten Hoedt</v>
      </c>
      <c r="O38" s="85">
        <f>IFERROR(VLOOKUP($A38&amp;$N$2,recordstotaallijst!$A:$Q,13,FALSE),"")</f>
        <v>2.769675925925926E-4</v>
      </c>
      <c r="P38" s="86">
        <f>IFERROR(VLOOKUP($A38&amp;$N$2,recordstotaallijst!$A:$Q,15,FALSE),"")</f>
        <v>45354</v>
      </c>
      <c r="Q38" s="84" t="str">
        <f>IFERROR(VLOOKUP($A38&amp;$Q$2,recordstotaallijst!$A:$Q,14,FALSE),"")</f>
        <v/>
      </c>
      <c r="R38" s="85" t="str">
        <f>IFERROR(VLOOKUP($A38&amp;$Q$2,recordstotaallijst!$A:$Q,13,FALSE),"")</f>
        <v/>
      </c>
      <c r="S38" s="86" t="str">
        <f>IFERROR(VLOOKUP($A38&amp;$Q$2,recordstotaallijst!$A:$Q,15,FALSE),"")</f>
        <v/>
      </c>
      <c r="T38" s="84" t="str">
        <f>IFERROR(VLOOKUP($A38&amp;$T$2,recordstotaallijst!$A:$Q,14,FALSE),"")</f>
        <v/>
      </c>
      <c r="U38" s="85" t="str">
        <f>IFERROR(VLOOKUP($A38&amp;$T$2,recordstotaallijst!$A:$Q,13,FALSE),"")</f>
        <v/>
      </c>
      <c r="V38" s="86" t="str">
        <f>IFERROR(VLOOKUP($A38&amp;$T$2,recordstotaallijst!$A:$Q,15,FALSE),"")</f>
        <v/>
      </c>
      <c r="W38" s="84" t="str">
        <f>IFERROR(VLOOKUP($A38&amp;$W$2,recordstotaallijst!$A:$Q,14,FALSE),"")</f>
        <v/>
      </c>
      <c r="X38" s="85" t="str">
        <f>IFERROR(VLOOKUP($A38&amp;$W$2,recordstotaallijst!$A:$Q,13,FALSE),"")</f>
        <v/>
      </c>
      <c r="Y38" s="86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90" t="str">
        <f>IFERROR(VLOOKUP($A38&amp;$AC$2,recordstotaallijst!$A:$Q,14,FALSE),"")</f>
        <v/>
      </c>
      <c r="AD38" s="85" t="str">
        <f>IFERROR(VLOOKUP($A38&amp;$AC$2,recordstotaallijst!$A:$Q,13,FALSE),"")</f>
        <v/>
      </c>
      <c r="AE38" s="86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91" t="str">
        <f>IFERROR(VLOOKUP($A38&amp;$AO$2,recordstotaallijst!$A:$Q,15,FALSE),"")</f>
        <v/>
      </c>
    </row>
    <row r="39" spans="1:43" x14ac:dyDescent="0.55000000000000004">
      <c r="A39" s="36" t="s">
        <v>132</v>
      </c>
      <c r="B39" s="37"/>
      <c r="D39" s="38">
        <v>50</v>
      </c>
      <c r="E39" s="84" t="str">
        <f>IFERROR(VLOOKUP($A39&amp;$E$2,recordstotaallijst!$A:$Q,14,FALSE),"")</f>
        <v/>
      </c>
      <c r="F39" s="85" t="str">
        <f>IFERROR(VLOOKUP($A39&amp;$E$2,recordstotaallijst!$A:$Q,13,FALSE),"")</f>
        <v/>
      </c>
      <c r="G39" s="86" t="str">
        <f>IFERROR(VLOOKUP($A39&amp;$E$2,recordstotaallijst!$A:$Q,15,FALSE),"")</f>
        <v/>
      </c>
      <c r="H39" s="84" t="str">
        <f>IFERROR(VLOOKUP($A39&amp;$H$2,recordstotaallijst!$A:$Q,14,FALSE),"")</f>
        <v>Johanna Neetzke</v>
      </c>
      <c r="I39" s="85">
        <f>IFERROR(VLOOKUP($A39&amp;$H$2,recordstotaallijst!$A:$Q,13,FALSE),"")</f>
        <v>9.1990740740740737E-4</v>
      </c>
      <c r="J39" s="86">
        <f>IFERROR(VLOOKUP($A39&amp;$H$2,recordstotaallijst!$A:$Q,15,FALSE),"")</f>
        <v>44528</v>
      </c>
      <c r="K39" s="84" t="str">
        <f>IFERROR(VLOOKUP($A39&amp;$K$2,recordstotaallijst!$A:$Q,14,FALSE),"")</f>
        <v>Evy Saarloos</v>
      </c>
      <c r="L39" s="85">
        <f>IFERROR(VLOOKUP($A39&amp;$K$2,recordstotaallijst!$A:$Q,13,FALSE),"")</f>
        <v>5.5474537037037027E-4</v>
      </c>
      <c r="M39" s="86">
        <f>IFERROR(VLOOKUP($A39&amp;$K$2,recordstotaallijst!$A:$Q,15,FALSE),"")</f>
        <v>44479</v>
      </c>
      <c r="N39" s="84" t="str">
        <f>IFERROR(VLOOKUP($A39&amp;$N$2,recordstotaallijst!$A:$Q,14,FALSE),"")</f>
        <v>Evy Saarloos</v>
      </c>
      <c r="O39" s="85">
        <f>IFERROR(VLOOKUP($A39&amp;$N$2,recordstotaallijst!$A:$Q,13,FALSE),"")</f>
        <v>4.4317129629629633E-4</v>
      </c>
      <c r="P39" s="86">
        <f>IFERROR(VLOOKUP($A39&amp;$N$2,recordstotaallijst!$A:$Q,15,FALSE),"")</f>
        <v>44836</v>
      </c>
      <c r="Q39" s="84" t="str">
        <f>IFERROR(VLOOKUP($A39&amp;$Q$2,recordstotaallijst!$A:$Q,14,FALSE),"")</f>
        <v>Evy Saarloos</v>
      </c>
      <c r="R39" s="85">
        <f>IFERROR(VLOOKUP($A39&amp;$Q$2,recordstotaallijst!$A:$Q,13,FALSE),"")</f>
        <v>4.0671296296296294E-4</v>
      </c>
      <c r="S39" s="86">
        <f>IFERROR(VLOOKUP($A39&amp;$Q$2,recordstotaallijst!$A:$Q,15,FALSE),"")</f>
        <v>45039</v>
      </c>
      <c r="T39" s="84" t="str">
        <f>IFERROR(VLOOKUP($A39&amp;$T$2,recordstotaallijst!$A:$Q,14,FALSE),"")</f>
        <v>Evy Saarloos</v>
      </c>
      <c r="U39" s="85">
        <f>IFERROR(VLOOKUP($A39&amp;$T$2,recordstotaallijst!$A:$Q,13,FALSE),"")</f>
        <v>4.0358796296296296E-4</v>
      </c>
      <c r="V39" s="86">
        <f>IFERROR(VLOOKUP($A39&amp;$T$2,recordstotaallijst!$A:$Q,15,FALSE),"")</f>
        <v>45332</v>
      </c>
      <c r="W39" s="84" t="str">
        <f>IFERROR(VLOOKUP($A39&amp;$W$2,recordstotaallijst!$A:$Q,14,FALSE),"")</f>
        <v>Britt Colijn</v>
      </c>
      <c r="X39" s="85">
        <f>IFERROR(VLOOKUP($A39&amp;$W$2,recordstotaallijst!$A:$Q,13,FALSE),"")</f>
        <v>3.5775462962962958E-4</v>
      </c>
      <c r="Y39" s="86">
        <f>IFERROR(VLOOKUP($A39&amp;$W$2,recordstotaallijst!$A:$Q,15,FALSE),"")</f>
        <v>43829</v>
      </c>
      <c r="Z39" s="87" t="str">
        <f>IFERROR(VLOOKUP($A39&amp;$Z$2,recordstotaallijst!$A:$Q,14,FALSE),"")</f>
        <v>Britt Colijn</v>
      </c>
      <c r="AA39" s="88">
        <f>IFERROR(VLOOKUP($A39&amp;$Z$2,recordstotaallijst!$A:$Q,13,FALSE),"")</f>
        <v>3.7662037037037042E-4</v>
      </c>
      <c r="AB39" s="89">
        <f>IFERROR(VLOOKUP($A39&amp;$Z$2,recordstotaallijst!$A:$Q,15,FALSE),"")</f>
        <v>44094</v>
      </c>
      <c r="AC39" s="90" t="str">
        <f>IFERROR(VLOOKUP($A39&amp;$AC$2,recordstotaallijst!$A:$Q,14,FALSE),"")</f>
        <v>Britt Colijn</v>
      </c>
      <c r="AD39" s="85">
        <f>IFERROR(VLOOKUP($A39&amp;$AC$2,recordstotaallijst!$A:$Q,13,FALSE),"")</f>
        <v>3.4814814814814816E-4</v>
      </c>
      <c r="AE39" s="86">
        <f>IFERROR(VLOOKUP($A39&amp;$AC$2,recordstotaallijst!$A:$Q,15,FALSE),"")</f>
        <v>44528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3.3888888888888895E-4</v>
      </c>
      <c r="AH39" s="89">
        <f>IFERROR(VLOOKUP($A39&amp;$AF$2,recordstotaallijst!$A:$Q,15,FALSE),"")</f>
        <v>44745</v>
      </c>
      <c r="AI39" s="90" t="str">
        <f>IFERROR(VLOOKUP($A39&amp;$AI$2,recordstotaallijst!$A:$Q,14,FALSE),"")</f>
        <v>Britt Colijn</v>
      </c>
      <c r="AJ39" s="85">
        <f>IFERROR(VLOOKUP($A39&amp;$AI$2,recordstotaallijst!$A:$Q,13,FALSE),"")</f>
        <v>3.4085648148148148E-4</v>
      </c>
      <c r="AK39" s="86">
        <f>IFERROR(VLOOKUP($A39&amp;$AI$2,recordstotaallijst!$A:$Q,15,FALSE),"")</f>
        <v>45102</v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3.3958333333333334E-4</v>
      </c>
      <c r="AN39" s="89">
        <f>IFERROR(VLOOKUP($A39&amp;$AL$2,recordstotaallijst!$A:$Q,15,FALSE),"")</f>
        <v>45473</v>
      </c>
      <c r="AO39" s="90" t="str">
        <f>IFERROR(VLOOKUP($A39&amp;$AO$2,recordstotaallijst!$A:$Q,14,FALSE),"")</f>
        <v>Chantal den Turk</v>
      </c>
      <c r="AP39" s="85">
        <f>IFERROR(VLOOKUP($A39&amp;$AO$2,recordstotaallijst!$A:$Q,13,FALSE),"")</f>
        <v>3.5081018518518518E-4</v>
      </c>
      <c r="AQ39" s="91">
        <f>IFERROR(VLOOKUP($A39&amp;$AO$2,recordstotaallijst!$A:$Q,15,FALSE),"")</f>
        <v>44675</v>
      </c>
    </row>
    <row r="40" spans="1:43" x14ac:dyDescent="0.55000000000000004">
      <c r="A40" s="36" t="s">
        <v>133</v>
      </c>
      <c r="B40" s="37"/>
      <c r="D40" s="38">
        <v>100</v>
      </c>
      <c r="E40" s="84" t="str">
        <f>IFERROR(VLOOKUP($A40&amp;$E$2,recordstotaallijst!$A:$Q,14,FALSE),"")</f>
        <v/>
      </c>
      <c r="F40" s="85" t="str">
        <f>IFERROR(VLOOKUP($A40&amp;$E$2,recordstotaallijst!$A:$Q,13,FALSE),"")</f>
        <v/>
      </c>
      <c r="G40" s="86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4" t="str">
        <f>IFERROR(VLOOKUP($A40&amp;$K$2,recordstotaallijst!$A:$Q,14,FALSE),"")</f>
        <v>Evy Saarloos</v>
      </c>
      <c r="L40" s="85">
        <f>IFERROR(VLOOKUP($A40&amp;$K$2,recordstotaallijst!$A:$Q,13,FALSE),"")</f>
        <v>1.2928240740740741E-3</v>
      </c>
      <c r="M40" s="86">
        <f>IFERROR(VLOOKUP($A40&amp;$K$2,recordstotaallijst!$A:$Q,15,FALSE),"")</f>
        <v>44465</v>
      </c>
      <c r="N40" s="84" t="str">
        <f>IFERROR(VLOOKUP($A40&amp;$N$2,recordstotaallijst!$A:$Q,14,FALSE),"")</f>
        <v>Evy Saarloos</v>
      </c>
      <c r="O40" s="85">
        <f>IFERROR(VLOOKUP($A40&amp;$N$2,recordstotaallijst!$A:$Q,13,FALSE),"")</f>
        <v>1.0560185185185184E-3</v>
      </c>
      <c r="P40" s="86">
        <f>IFERROR(VLOOKUP($A40&amp;$N$2,recordstotaallijst!$A:$Q,15,FALSE),"")</f>
        <v>44731</v>
      </c>
      <c r="Q40" s="84" t="str">
        <f>IFERROR(VLOOKUP($A40&amp;$Q$2,recordstotaallijst!$A:$Q,14,FALSE),"")</f>
        <v>Evy Saarloos</v>
      </c>
      <c r="R40" s="85">
        <f>IFERROR(VLOOKUP($A40&amp;$Q$2,recordstotaallijst!$A:$Q,13,FALSE),"")</f>
        <v>9.5995370370370375E-4</v>
      </c>
      <c r="S40" s="86">
        <f>IFERROR(VLOOKUP($A40&amp;$Q$2,recordstotaallijst!$A:$Q,15,FALSE),"")</f>
        <v>45249</v>
      </c>
      <c r="T40" s="84" t="str">
        <f>IFERROR(VLOOKUP($A40&amp;$T$2,recordstotaallijst!$A:$Q,14,FALSE),"")</f>
        <v>Evy Saarloos</v>
      </c>
      <c r="U40" s="85">
        <f>IFERROR(VLOOKUP($A40&amp;$T$2,recordstotaallijst!$A:$Q,13,FALSE),"")</f>
        <v>8.8645833333333339E-4</v>
      </c>
      <c r="V40" s="86">
        <f>IFERROR(VLOOKUP($A40&amp;$T$2,recordstotaallijst!$A:$Q,15,FALSE),"")</f>
        <v>45578</v>
      </c>
      <c r="W40" s="84" t="str">
        <f>IFERROR(VLOOKUP($A40&amp;$W$2,recordstotaallijst!$A:$Q,14,FALSE),"")</f>
        <v>Britt Colijn</v>
      </c>
      <c r="X40" s="85">
        <f>IFERROR(VLOOKUP($A40&amp;$W$2,recordstotaallijst!$A:$Q,13,FALSE),"")</f>
        <v>7.8553240740740742E-4</v>
      </c>
      <c r="Y40" s="86">
        <f>IFERROR(VLOOKUP($A40&amp;$W$2,recordstotaallijst!$A:$Q,15,FALSE),"")</f>
        <v>43807</v>
      </c>
      <c r="Z40" s="87" t="str">
        <f>IFERROR(VLOOKUP($A40&amp;$Z$2,recordstotaallijst!$A:$Q,14,FALSE),"")</f>
        <v>Britt Colijn</v>
      </c>
      <c r="AA40" s="88">
        <f>IFERROR(VLOOKUP($A40&amp;$Z$2,recordstotaallijst!$A:$Q,13,FALSE),"")</f>
        <v>7.8124999999999993E-4</v>
      </c>
      <c r="AB40" s="89">
        <f>IFERROR(VLOOKUP($A40&amp;$Z$2,recordstotaallijst!$A:$Q,15,FALSE),"")</f>
        <v>44094</v>
      </c>
      <c r="AC40" s="90" t="str">
        <f>IFERROR(VLOOKUP($A40&amp;$AC$2,recordstotaallijst!$A:$Q,14,FALSE),"")</f>
        <v>Britt Colijn</v>
      </c>
      <c r="AD40" s="85">
        <f>IFERROR(VLOOKUP($A40&amp;$AC$2,recordstotaallijst!$A:$Q,13,FALSE),"")</f>
        <v>7.3749999999999998E-4</v>
      </c>
      <c r="AE40" s="86">
        <f>IFERROR(VLOOKUP($A40&amp;$AC$2,recordstotaallijst!$A:$Q,15,FALSE),"")</f>
        <v>44472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7.4780092592592595E-4</v>
      </c>
      <c r="AH40" s="89">
        <f>IFERROR(VLOOKUP($A40&amp;$AF$2,recordstotaallijst!$A:$Q,15,FALSE),"")</f>
        <v>44923</v>
      </c>
      <c r="AI40" s="90" t="str">
        <f>IFERROR(VLOOKUP($A40&amp;$AI$2,recordstotaallijst!$A:$Q,14,FALSE),"")</f>
        <v>Britt Colijn</v>
      </c>
      <c r="AJ40" s="85">
        <f>IFERROR(VLOOKUP($A40&amp;$AI$2,recordstotaallijst!$A:$Q,13,FALSE),"")</f>
        <v>7.2893518518518522E-4</v>
      </c>
      <c r="AK40" s="86">
        <f>IFERROR(VLOOKUP($A40&amp;$AI$2,recordstotaallijst!$A:$Q,15,FALSE),"")</f>
        <v>45039</v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7.5067129629629637E-4</v>
      </c>
      <c r="AN40" s="89">
        <f>IFERROR(VLOOKUP($A40&amp;$AL$2,recordstotaallijst!$A:$Q,15,FALSE),"")</f>
        <v>45578</v>
      </c>
      <c r="AO40" s="90" t="str">
        <f>IFERROR(VLOOKUP($A40&amp;$AO$2,recordstotaallijst!$A:$Q,14,FALSE),"")</f>
        <v>Amelie de Jonge</v>
      </c>
      <c r="AP40" s="85">
        <f>IFERROR(VLOOKUP($A40&amp;$AO$2,recordstotaallijst!$A:$Q,13,FALSE),"")</f>
        <v>7.8611111111111113E-4</v>
      </c>
      <c r="AQ40" s="91">
        <f>IFERROR(VLOOKUP($A40&amp;$AO$2,recordstotaallijst!$A:$Q,15,FALSE),"")</f>
        <v>45039</v>
      </c>
    </row>
    <row r="41" spans="1:43" x14ac:dyDescent="0.55000000000000004">
      <c r="A41" s="36" t="s">
        <v>134</v>
      </c>
      <c r="B41" s="37"/>
      <c r="D41" s="38">
        <v>200</v>
      </c>
      <c r="E41" s="84" t="str">
        <f>IFERROR(VLOOKUP($A41&amp;$E$2,recordstotaallijst!$A:$Q,14,FALSE),"")</f>
        <v/>
      </c>
      <c r="F41" s="85" t="str">
        <f>IFERROR(VLOOKUP($A41&amp;$E$2,recordstotaallijst!$A:$Q,13,FALSE),"")</f>
        <v/>
      </c>
      <c r="G41" s="86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4" t="str">
        <f>IFERROR(VLOOKUP($A41&amp;$K$2,recordstotaallijst!$A:$Q,14,FALSE),"")</f>
        <v/>
      </c>
      <c r="L41" s="85" t="str">
        <f>IFERROR(VLOOKUP($A41&amp;$K$2,recordstotaallijst!$A:$Q,13,FALSE),"")</f>
        <v/>
      </c>
      <c r="M41" s="86" t="str">
        <f>IFERROR(VLOOKUP($A41&amp;$K$2,recordstotaallijst!$A:$Q,15,FALSE),"")</f>
        <v/>
      </c>
      <c r="N41" s="84" t="str">
        <f>IFERROR(VLOOKUP($A41&amp;$N$2,recordstotaallijst!$A:$Q,14,FALSE),"")</f>
        <v>Nina de Jongh</v>
      </c>
      <c r="O41" s="85">
        <f>IFERROR(VLOOKUP($A41&amp;$N$2,recordstotaallijst!$A:$Q,13,FALSE),"")</f>
        <v>2.4408564814814813E-3</v>
      </c>
      <c r="P41" s="86">
        <f>IFERROR(VLOOKUP($A41&amp;$N$2,recordstotaallijst!$A:$Q,15,FALSE),"")</f>
        <v>44115</v>
      </c>
      <c r="Q41" s="84" t="str">
        <f>IFERROR(VLOOKUP($A41&amp;$Q$2,recordstotaallijst!$A:$Q,14,FALSE),"")</f>
        <v>Evy Saarloos</v>
      </c>
      <c r="R41" s="85">
        <f>IFERROR(VLOOKUP($A41&amp;$Q$2,recordstotaallijst!$A:$Q,13,FALSE),"")</f>
        <v>2.1164351851851852E-3</v>
      </c>
      <c r="S41" s="86">
        <f>IFERROR(VLOOKUP($A41&amp;$Q$2,recordstotaallijst!$A:$Q,15,FALSE),"")</f>
        <v>45270</v>
      </c>
      <c r="T41" s="84" t="str">
        <f>IFERROR(VLOOKUP($A41&amp;$T$2,recordstotaallijst!$A:$Q,14,FALSE),"")</f>
        <v>Evy Saarloos</v>
      </c>
      <c r="U41" s="85">
        <f>IFERROR(VLOOKUP($A41&amp;$T$2,recordstotaallijst!$A:$Q,13,FALSE),"")</f>
        <v>2.0376157407407409E-3</v>
      </c>
      <c r="V41" s="86">
        <f>IFERROR(VLOOKUP($A41&amp;$T$2,recordstotaallijst!$A:$Q,15,FALSE),"")</f>
        <v>45564</v>
      </c>
      <c r="W41" s="84" t="str">
        <f>IFERROR(VLOOKUP($A41&amp;$W$2,recordstotaallijst!$A:$Q,14,FALSE),"")</f>
        <v>Britt Colijn</v>
      </c>
      <c r="X41" s="85">
        <f>IFERROR(VLOOKUP($A41&amp;$W$2,recordstotaallijst!$A:$Q,13,FALSE),"")</f>
        <v>1.6750000000000001E-3</v>
      </c>
      <c r="Y41" s="86">
        <f>IFERROR(VLOOKUP($A41&amp;$W$2,recordstotaallijst!$A:$Q,15,FALSE),"")</f>
        <v>43792</v>
      </c>
      <c r="Z41" s="87" t="str">
        <f>IFERROR(VLOOKUP($A41&amp;$Z$2,recordstotaallijst!$A:$Q,14,FALSE),"")</f>
        <v>Britt Colijn</v>
      </c>
      <c r="AA41" s="88">
        <f>IFERROR(VLOOKUP($A41&amp;$Z$2,recordstotaallijst!$A:$Q,13,FALSE),"")</f>
        <v>1.7306712962962963E-3</v>
      </c>
      <c r="AB41" s="89">
        <f>IFERROR(VLOOKUP($A41&amp;$Z$2,recordstotaallijst!$A:$Q,15,FALSE),"")</f>
        <v>44115</v>
      </c>
      <c r="AC41" s="90" t="str">
        <f>IFERROR(VLOOKUP($A41&amp;$AC$2,recordstotaallijst!$A:$Q,14,FALSE),"")</f>
        <v>Britt Colijn</v>
      </c>
      <c r="AD41" s="85">
        <f>IFERROR(VLOOKUP($A41&amp;$AC$2,recordstotaallijst!$A:$Q,13,FALSE),"")</f>
        <v>1.6260416666666665E-3</v>
      </c>
      <c r="AE41" s="86">
        <f>IFERROR(VLOOKUP($A41&amp;$AC$2,recordstotaallijst!$A:$Q,15,FALSE),"")</f>
        <v>44500</v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1.5943287037037037E-3</v>
      </c>
      <c r="AH41" s="89">
        <f>IFERROR(VLOOKUP($A41&amp;$AF$2,recordstotaallijst!$A:$Q,15,FALSE),"")</f>
        <v>44702</v>
      </c>
      <c r="AI41" s="90" t="str">
        <f>IFERROR(VLOOKUP($A41&amp;$AI$2,recordstotaallijst!$A:$Q,14,FALSE),"")</f>
        <v>Britt Colijn</v>
      </c>
      <c r="AJ41" s="85">
        <f>IFERROR(VLOOKUP($A41&amp;$AI$2,recordstotaallijst!$A:$Q,13,FALSE),"")</f>
        <v>1.608449074074074E-3</v>
      </c>
      <c r="AK41" s="86">
        <f>IFERROR(VLOOKUP($A41&amp;$AI$2,recordstotaallijst!$A:$Q,15,FALSE),"")</f>
        <v>45228</v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1.595601851851852E-3</v>
      </c>
      <c r="AN41" s="89">
        <f>IFERROR(VLOOKUP($A41&amp;$AL$2,recordstotaallijst!$A:$Q,15,FALSE),"")</f>
        <v>45432</v>
      </c>
      <c r="AO41" s="90" t="str">
        <f>IFERROR(VLOOKUP($A41&amp;$AO$2,recordstotaallijst!$A:$Q,14,FALSE),"")</f>
        <v>Demi Brama</v>
      </c>
      <c r="AP41" s="85">
        <f>IFERROR(VLOOKUP($A41&amp;$AO$2,recordstotaallijst!$A:$Q,13,FALSE),"")</f>
        <v>1.7362268518518519E-3</v>
      </c>
      <c r="AQ41" s="91">
        <f>IFERROR(VLOOKUP($A41&amp;$AO$2,recordstotaallijst!$A:$Q,15,FALSE),"")</f>
        <v>43772</v>
      </c>
    </row>
    <row r="42" spans="1:43" x14ac:dyDescent="0.55000000000000004">
      <c r="A42" s="36" t="s">
        <v>135</v>
      </c>
      <c r="B42" s="37"/>
      <c r="D42" s="38">
        <v>400</v>
      </c>
      <c r="E42" s="84" t="str">
        <f>IFERROR(VLOOKUP($A42&amp;$E$2,recordstotaallijst!$A:$Q,14,FALSE),"")</f>
        <v/>
      </c>
      <c r="F42" s="85" t="str">
        <f>IFERROR(VLOOKUP($A42&amp;$E$2,recordstotaallijst!$A:$Q,13,FALSE),"")</f>
        <v/>
      </c>
      <c r="G42" s="86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4" t="str">
        <f>IFERROR(VLOOKUP($A42&amp;$K$2,recordstotaallijst!$A:$Q,14,FALSE),"")</f>
        <v/>
      </c>
      <c r="L42" s="85" t="str">
        <f>IFERROR(VLOOKUP($A42&amp;$K$2,recordstotaallijst!$A:$Q,13,FALSE),"")</f>
        <v/>
      </c>
      <c r="M42" s="86" t="str">
        <f>IFERROR(VLOOKUP($A42&amp;$K$2,recordstotaallijst!$A:$Q,15,FALSE),"")</f>
        <v/>
      </c>
      <c r="N42" s="84" t="str">
        <f>IFERROR(VLOOKUP($A42&amp;$N$2,recordstotaallijst!$A:$Q,14,FALSE),"")</f>
        <v/>
      </c>
      <c r="O42" s="85" t="str">
        <f>IFERROR(VLOOKUP($A42&amp;$N$2,recordstotaallijst!$A:$Q,13,FALSE),"")</f>
        <v/>
      </c>
      <c r="P42" s="86" t="str">
        <f>IFERROR(VLOOKUP($A42&amp;$N$2,recordstotaallijst!$A:$Q,15,FALSE),"")</f>
        <v/>
      </c>
      <c r="Q42" s="84" t="str">
        <f>IFERROR(VLOOKUP($A42&amp;$Q$2,recordstotaallijst!$A:$Q,14,FALSE),"")</f>
        <v/>
      </c>
      <c r="R42" s="85" t="str">
        <f>IFERROR(VLOOKUP($A42&amp;$Q$2,recordstotaallijst!$A:$Q,13,FALSE),"")</f>
        <v/>
      </c>
      <c r="S42" s="86" t="str">
        <f>IFERROR(VLOOKUP($A42&amp;$Q$2,recordstotaallijst!$A:$Q,15,FALSE),"")</f>
        <v/>
      </c>
      <c r="T42" s="84" t="str">
        <f>IFERROR(VLOOKUP($A42&amp;$T$2,recordstotaallijst!$A:$Q,14,FALSE),"")</f>
        <v/>
      </c>
      <c r="U42" s="85" t="str">
        <f>IFERROR(VLOOKUP($A42&amp;$T$2,recordstotaallijst!$A:$Q,13,FALSE),"")</f>
        <v/>
      </c>
      <c r="V42" s="86" t="str">
        <f>IFERROR(VLOOKUP($A42&amp;$T$2,recordstotaallijst!$A:$Q,15,FALSE),"")</f>
        <v/>
      </c>
      <c r="W42" s="84" t="str">
        <f>IFERROR(VLOOKUP($A42&amp;$W$2,recordstotaallijst!$A:$Q,14,FALSE),"")</f>
        <v>Britt Colijn</v>
      </c>
      <c r="X42" s="85">
        <f>IFERROR(VLOOKUP($A42&amp;$W$2,recordstotaallijst!$A:$Q,13,FALSE),"")</f>
        <v>3.5890046296296299E-3</v>
      </c>
      <c r="Y42" s="86">
        <f>IFERROR(VLOOKUP($A42&amp;$W$2,recordstotaallijst!$A:$Q,15,FALSE),"")</f>
        <v>43785</v>
      </c>
      <c r="Z42" s="87" t="str">
        <f>IFERROR(VLOOKUP($A42&amp;$Z$2,recordstotaallijst!$A:$Q,14,FALSE),"")</f>
        <v>Britt Colijn</v>
      </c>
      <c r="AA42" s="88">
        <f>IFERROR(VLOOKUP($A42&amp;$Z$2,recordstotaallijst!$A:$Q,13,FALSE),"")</f>
        <v>3.5524305555555556E-3</v>
      </c>
      <c r="AB42" s="89">
        <f>IFERROR(VLOOKUP($A42&amp;$Z$2,recordstotaallijst!$A:$Q,15,FALSE),"")</f>
        <v>44115</v>
      </c>
      <c r="AC42" s="90" t="str">
        <f>IFERROR(VLOOKUP($A42&amp;$AC$2,recordstotaallijst!$A:$Q,14,FALSE),"")</f>
        <v>Britt Colijn</v>
      </c>
      <c r="AD42" s="85">
        <f>IFERROR(VLOOKUP($A42&amp;$AC$2,recordstotaallijst!$A:$Q,13,FALSE),"")</f>
        <v>3.4586805555555556E-3</v>
      </c>
      <c r="AE42" s="86">
        <f>IFERROR(VLOOKUP($A42&amp;$AC$2,recordstotaallijst!$A:$Q,15,FALSE),"")</f>
        <v>44493</v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3.3820601851851854E-3</v>
      </c>
      <c r="AH42" s="89">
        <f>IFERROR(VLOOKUP($A42&amp;$AF$2,recordstotaallijst!$A:$Q,15,FALSE),"")</f>
        <v>44702</v>
      </c>
      <c r="AI42" s="90" t="str">
        <f>IFERROR(VLOOKUP($A42&amp;$AI$2,recordstotaallijst!$A:$Q,14,FALSE),"")</f>
        <v>Chantal den Turk</v>
      </c>
      <c r="AJ42" s="85">
        <f>IFERROR(VLOOKUP($A42&amp;$AI$2,recordstotaallijst!$A:$Q,13,FALSE),"")</f>
        <v>3.5027777777777778E-3</v>
      </c>
      <c r="AK42" s="86">
        <f>IFERROR(VLOOKUP($A42&amp;$AI$2,recordstotaallijst!$A:$Q,15,FALSE),"")</f>
        <v>44094</v>
      </c>
      <c r="AL42" s="87" t="str">
        <f>IFERROR(VLOOKUP($A42&amp;$AL$2,recordstotaallijst!$A:$Q,14,FALSE),"")</f>
        <v>Amelie de Jonge</v>
      </c>
      <c r="AM42" s="88">
        <f>IFERROR(VLOOKUP($A42&amp;$AL$2,recordstotaallijst!$A:$Q,13,FALSE),"")</f>
        <v>3.6684027777777774E-3</v>
      </c>
      <c r="AN42" s="89">
        <f>IFERROR(VLOOKUP($A42&amp;$AL$2,recordstotaallijst!$A:$Q,15,FALSE),"")</f>
        <v>43779</v>
      </c>
      <c r="AO42" s="90" t="str">
        <f>IFERROR(VLOOKUP($A42&amp;$AO$2,recordstotaallijst!$A:$Q,14,FALSE),"")</f>
        <v/>
      </c>
      <c r="AP42" s="85" t="str">
        <f>IFERROR(VLOOKUP($A42&amp;$AO$2,recordstotaallijst!$A:$Q,13,FALSE),"")</f>
        <v/>
      </c>
      <c r="AQ42" s="91" t="str">
        <f>IFERROR(VLOOKUP($A42&amp;$AO$2,recordstotaallijst!$A:$Q,15,FALSE),"")</f>
        <v/>
      </c>
    </row>
    <row r="43" spans="1:43" x14ac:dyDescent="0.55000000000000004">
      <c r="A43" s="36" t="s">
        <v>136</v>
      </c>
      <c r="B43" s="37"/>
      <c r="D43" s="38">
        <v>800</v>
      </c>
      <c r="E43" s="84" t="str">
        <f>IFERROR(VLOOKUP($A43&amp;$E$2,recordstotaallijst!$A:$Q,14,FALSE),"")</f>
        <v/>
      </c>
      <c r="F43" s="85" t="str">
        <f>IFERROR(VLOOKUP($A43&amp;$E$2,recordstotaallijst!$A:$Q,13,FALSE),"")</f>
        <v/>
      </c>
      <c r="G43" s="86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4" t="str">
        <f>IFERROR(VLOOKUP($A43&amp;$K$2,recordstotaallijst!$A:$Q,14,FALSE),"")</f>
        <v/>
      </c>
      <c r="L43" s="85" t="str">
        <f>IFERROR(VLOOKUP($A43&amp;$K$2,recordstotaallijst!$A:$Q,13,FALSE),"")</f>
        <v/>
      </c>
      <c r="M43" s="86" t="str">
        <f>IFERROR(VLOOKUP($A43&amp;$K$2,recordstotaallijst!$A:$Q,15,FALSE),"")</f>
        <v/>
      </c>
      <c r="N43" s="84" t="str">
        <f>IFERROR(VLOOKUP($A43&amp;$N$2,recordstotaallijst!$A:$Q,14,FALSE),"")</f>
        <v/>
      </c>
      <c r="O43" s="85" t="str">
        <f>IFERROR(VLOOKUP($A43&amp;$N$2,recordstotaallijst!$A:$Q,13,FALSE),"")</f>
        <v/>
      </c>
      <c r="P43" s="86" t="str">
        <f>IFERROR(VLOOKUP($A43&amp;$N$2,recordstotaallijst!$A:$Q,15,FALSE),"")</f>
        <v/>
      </c>
      <c r="Q43" s="84" t="str">
        <f>IFERROR(VLOOKUP($A43&amp;$Q$2,recordstotaallijst!$A:$Q,14,FALSE),"")</f>
        <v/>
      </c>
      <c r="R43" s="85" t="str">
        <f>IFERROR(VLOOKUP($A43&amp;$Q$2,recordstotaallijst!$A:$Q,13,FALSE),"")</f>
        <v/>
      </c>
      <c r="S43" s="86" t="str">
        <f>IFERROR(VLOOKUP($A43&amp;$Q$2,recordstotaallijst!$A:$Q,15,FALSE),"")</f>
        <v/>
      </c>
      <c r="T43" s="84" t="str">
        <f>IFERROR(VLOOKUP($A43&amp;$T$2,recordstotaallijst!$A:$Q,14,FALSE),"")</f>
        <v/>
      </c>
      <c r="U43" s="85" t="str">
        <f>IFERROR(VLOOKUP($A43&amp;$T$2,recordstotaallijst!$A:$Q,13,FALSE),"")</f>
        <v/>
      </c>
      <c r="V43" s="86" t="str">
        <f>IFERROR(VLOOKUP($A43&amp;$T$2,recordstotaallijst!$A:$Q,15,FALSE),"")</f>
        <v/>
      </c>
      <c r="W43" s="84" t="str">
        <f>IFERROR(VLOOKUP($A43&amp;$W$2,recordstotaallijst!$A:$Q,14,FALSE),"")</f>
        <v/>
      </c>
      <c r="X43" s="85" t="str">
        <f>IFERROR(VLOOKUP($A43&amp;$W$2,recordstotaallijst!$A:$Q,13,FALSE),"")</f>
        <v/>
      </c>
      <c r="Y43" s="86" t="str">
        <f>IFERROR(VLOOKUP($A43&amp;$W$2,recordstotaallijst!$A:$Q,15,FALSE),"")</f>
        <v/>
      </c>
      <c r="Z43" s="87" t="str">
        <f>IFERROR(VLOOKUP($A43&amp;$Z$2,recordstotaallijst!$A:$Q,14,FALSE),"")</f>
        <v>Britt Colijn</v>
      </c>
      <c r="AA43" s="88">
        <f>IFERROR(VLOOKUP($A43&amp;$Z$2,recordstotaallijst!$A:$Q,13,FALSE),"")</f>
        <v>7.1761574074074063E-3</v>
      </c>
      <c r="AB43" s="89">
        <f>IFERROR(VLOOKUP($A43&amp;$Z$2,recordstotaallijst!$A:$Q,15,FALSE),"")</f>
        <v>44115</v>
      </c>
      <c r="AC43" s="90" t="str">
        <f>IFERROR(VLOOKUP($A43&amp;$AC$2,recordstotaallijst!$A:$Q,14,FALSE),"")</f>
        <v>Britt Colijn</v>
      </c>
      <c r="AD43" s="85">
        <f>IFERROR(VLOOKUP($A43&amp;$AC$2,recordstotaallijst!$A:$Q,13,FALSE),"")</f>
        <v>7.0298611111111109E-3</v>
      </c>
      <c r="AE43" s="86">
        <f>IFERROR(VLOOKUP($A43&amp;$AC$2,recordstotaallijst!$A:$Q,15,FALSE),"")</f>
        <v>44507</v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7.0287037037037045E-3</v>
      </c>
      <c r="AH43" s="89">
        <f>IFERROR(VLOOKUP($A43&amp;$AF$2,recordstotaallijst!$A:$Q,15,FALSE),"")</f>
        <v>44857</v>
      </c>
      <c r="AI43" s="90" t="str">
        <f>IFERROR(VLOOKUP($A43&amp;$AI$2,recordstotaallijst!$A:$Q,14,FALSE),"")</f>
        <v>Chantal den Turk</v>
      </c>
      <c r="AJ43" s="85">
        <f>IFERROR(VLOOKUP($A43&amp;$AI$2,recordstotaallijst!$A:$Q,13,FALSE),"")</f>
        <v>7.444560185185186E-3</v>
      </c>
      <c r="AK43" s="86">
        <f>IFERROR(VLOOKUP($A43&amp;$AI$2,recordstotaallijst!$A:$Q,15,FALSE),"")</f>
        <v>44115</v>
      </c>
      <c r="AL43" s="87" t="str">
        <f>IFERROR(VLOOKUP($A43&amp;$AL$2,recordstotaallijst!$A:$Q,14,FALSE),"")</f>
        <v/>
      </c>
      <c r="AM43" s="88" t="str">
        <f>IFERROR(VLOOKUP($A43&amp;$AL$2,recordstotaallijst!$A:$Q,13,FALSE),"")</f>
        <v/>
      </c>
      <c r="AN43" s="89" t="str">
        <f>IFERROR(VLOOKUP($A43&amp;$AL$2,recordstotaallijst!$A:$Q,15,FALSE),"")</f>
        <v/>
      </c>
      <c r="AO43" s="90" t="str">
        <f>IFERROR(VLOOKUP($A43&amp;$AO$2,recordstotaallijst!$A:$Q,14,FALSE),"")</f>
        <v/>
      </c>
      <c r="AP43" s="85" t="str">
        <f>IFERROR(VLOOKUP($A43&amp;$AO$2,recordstotaallijst!$A:$Q,13,FALSE),"")</f>
        <v/>
      </c>
      <c r="AQ43" s="91" t="str">
        <f>IFERROR(VLOOKUP($A43&amp;$AO$2,recordstotaallijst!$A:$Q,15,FALSE),"")</f>
        <v/>
      </c>
    </row>
    <row r="44" spans="1:43" x14ac:dyDescent="0.55000000000000004">
      <c r="A44" s="36" t="s">
        <v>137</v>
      </c>
      <c r="B44" s="37"/>
      <c r="D44" s="38">
        <v>1500</v>
      </c>
      <c r="E44" s="84" t="str">
        <f>IFERROR(VLOOKUP($A44&amp;$E$2,recordstotaallijst!$A:$Q,14,FALSE),"")</f>
        <v/>
      </c>
      <c r="F44" s="85" t="str">
        <f>IFERROR(VLOOKUP($A44&amp;$E$2,recordstotaallijst!$A:$Q,13,FALSE),"")</f>
        <v/>
      </c>
      <c r="G44" s="86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4" t="str">
        <f>IFERROR(VLOOKUP($A44&amp;$K$2,recordstotaallijst!$A:$Q,14,FALSE),"")</f>
        <v/>
      </c>
      <c r="L44" s="85" t="str">
        <f>IFERROR(VLOOKUP($A44&amp;$K$2,recordstotaallijst!$A:$Q,13,FALSE),"")</f>
        <v/>
      </c>
      <c r="M44" s="86" t="str">
        <f>IFERROR(VLOOKUP($A44&amp;$K$2,recordstotaallijst!$A:$Q,15,FALSE),"")</f>
        <v/>
      </c>
      <c r="N44" s="84" t="str">
        <f>IFERROR(VLOOKUP($A44&amp;$N$2,recordstotaallijst!$A:$Q,14,FALSE),"")</f>
        <v/>
      </c>
      <c r="O44" s="85" t="str">
        <f>IFERROR(VLOOKUP($A44&amp;$N$2,recordstotaallijst!$A:$Q,13,FALSE),"")</f>
        <v/>
      </c>
      <c r="P44" s="86" t="str">
        <f>IFERROR(VLOOKUP($A44&amp;$N$2,recordstotaallijst!$A:$Q,15,FALSE),"")</f>
        <v/>
      </c>
      <c r="Q44" s="84" t="str">
        <f>IFERROR(VLOOKUP($A44&amp;$Q$2,recordstotaallijst!$A:$Q,14,FALSE),"")</f>
        <v/>
      </c>
      <c r="R44" s="85" t="str">
        <f>IFERROR(VLOOKUP($A44&amp;$Q$2,recordstotaallijst!$A:$Q,13,FALSE),"")</f>
        <v/>
      </c>
      <c r="S44" s="86" t="str">
        <f>IFERROR(VLOOKUP($A44&amp;$Q$2,recordstotaallijst!$A:$Q,15,FALSE),"")</f>
        <v/>
      </c>
      <c r="T44" s="84" t="str">
        <f>IFERROR(VLOOKUP($A44&amp;$T$2,recordstotaallijst!$A:$Q,14,FALSE),"")</f>
        <v/>
      </c>
      <c r="U44" s="85" t="str">
        <f>IFERROR(VLOOKUP($A44&amp;$T$2,recordstotaallijst!$A:$Q,13,FALSE),"")</f>
        <v/>
      </c>
      <c r="V44" s="86" t="str">
        <f>IFERROR(VLOOKUP($A44&amp;$T$2,recordstotaallijst!$A:$Q,15,FALSE),"")</f>
        <v/>
      </c>
      <c r="W44" s="84" t="str">
        <f>IFERROR(VLOOKUP($A44&amp;$W$2,recordstotaallijst!$A:$Q,14,FALSE),"")</f>
        <v/>
      </c>
      <c r="X44" s="85" t="str">
        <f>IFERROR(VLOOKUP($A44&amp;$W$2,recordstotaallijst!$A:$Q,13,FALSE),"")</f>
        <v/>
      </c>
      <c r="Y44" s="86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90" t="str">
        <f>IFERROR(VLOOKUP($A44&amp;$AC$2,recordstotaallijst!$A:$Q,14,FALSE),"")</f>
        <v/>
      </c>
      <c r="AD44" s="85" t="str">
        <f>IFERROR(VLOOKUP($A44&amp;$AC$2,recordstotaallijst!$A:$Q,13,FALSE),"")</f>
        <v/>
      </c>
      <c r="AE44" s="86" t="str">
        <f>IFERROR(VLOOKUP($A44&amp;$AC$2,recordstotaallijst!$A:$Q,15,FALSE),"")</f>
        <v/>
      </c>
      <c r="AF44" s="87" t="str">
        <f>IFERROR(VLOOKUP($A44&amp;$AF$2,recordstotaallijst!$A:$Q,14,FALSE),"")</f>
        <v>Isabella Grijseels</v>
      </c>
      <c r="AG44" s="88">
        <f>IFERROR(VLOOKUP($A44&amp;$AF$2,recordstotaallijst!$A:$Q,13,FALSE),"")</f>
        <v>1.4852777777777779E-2</v>
      </c>
      <c r="AH44" s="89">
        <f>IFERROR(VLOOKUP($A44&amp;$AF$2,recordstotaallijst!$A:$Q,15,FALSE),"")</f>
        <v>44115</v>
      </c>
      <c r="AI44" s="90" t="str">
        <f>IFERROR(VLOOKUP($A44&amp;$AI$2,recordstotaallijst!$A:$Q,14,FALSE),"")</f>
        <v>Chantal den Turk</v>
      </c>
      <c r="AJ44" s="85">
        <f>IFERROR(VLOOKUP($A44&amp;$AI$2,recordstotaallijst!$A:$Q,13,FALSE),"")</f>
        <v>1.4192708333333333E-2</v>
      </c>
      <c r="AK44" s="86">
        <f>IFERROR(VLOOKUP($A44&amp;$AI$2,recordstotaallijst!$A:$Q,15,FALSE),"")</f>
        <v>44115</v>
      </c>
      <c r="AL44" s="87" t="str">
        <f>IFERROR(VLOOKUP($A44&amp;$AL$2,recordstotaallijst!$A:$Q,14,FALSE),"")</f>
        <v/>
      </c>
      <c r="AM44" s="88" t="str">
        <f>IFERROR(VLOOKUP($A44&amp;$AL$2,recordstotaallijst!$A:$Q,13,FALSE),"")</f>
        <v/>
      </c>
      <c r="AN44" s="89" t="str">
        <f>IFERROR(VLOOKUP($A44&amp;$AL$2,recordstotaallijst!$A:$Q,15,FALSE),"")</f>
        <v/>
      </c>
      <c r="AO44" s="90" t="str">
        <f>IFERROR(VLOOKUP($A44&amp;$AO$2,recordstotaallijst!$A:$Q,14,FALSE),"")</f>
        <v/>
      </c>
      <c r="AP44" s="85" t="str">
        <f>IFERROR(VLOOKUP($A44&amp;$AO$2,recordstotaallijst!$A:$Q,13,FALSE),"")</f>
        <v/>
      </c>
      <c r="AQ44" s="91" t="str">
        <f>IFERROR(VLOOKUP($A44&amp;$AO$2,recordstotaallijst!$A:$Q,15,FALSE),"")</f>
        <v/>
      </c>
    </row>
    <row r="45" spans="1:43" x14ac:dyDescent="0.55000000000000004">
      <c r="A45" s="36" t="s">
        <v>138</v>
      </c>
      <c r="B45" s="37"/>
      <c r="D45" s="38">
        <v>2000</v>
      </c>
      <c r="E45" s="84" t="str">
        <f>IFERROR(VLOOKUP($A45&amp;$E$2,recordstotaallijst!$A:$Q,14,FALSE),"")</f>
        <v/>
      </c>
      <c r="F45" s="85" t="str">
        <f>IFERROR(VLOOKUP($A45&amp;$E$2,recordstotaallijst!$A:$Q,13,FALSE),"")</f>
        <v/>
      </c>
      <c r="G45" s="86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4" t="str">
        <f>IFERROR(VLOOKUP($A45&amp;$K$2,recordstotaallijst!$A:$Q,14,FALSE),"")</f>
        <v/>
      </c>
      <c r="L45" s="85" t="str">
        <f>IFERROR(VLOOKUP($A45&amp;$K$2,recordstotaallijst!$A:$Q,13,FALSE),"")</f>
        <v/>
      </c>
      <c r="M45" s="86" t="str">
        <f>IFERROR(VLOOKUP($A45&amp;$K$2,recordstotaallijst!$A:$Q,15,FALSE),"")</f>
        <v/>
      </c>
      <c r="N45" s="84" t="str">
        <f>IFERROR(VLOOKUP($A45&amp;$N$2,recordstotaallijst!$A:$Q,14,FALSE),"")</f>
        <v/>
      </c>
      <c r="O45" s="85" t="str">
        <f>IFERROR(VLOOKUP($A45&amp;$N$2,recordstotaallijst!$A:$Q,13,FALSE),"")</f>
        <v/>
      </c>
      <c r="P45" s="86" t="str">
        <f>IFERROR(VLOOKUP($A45&amp;$N$2,recordstotaallijst!$A:$Q,15,FALSE),"")</f>
        <v/>
      </c>
      <c r="Q45" s="84" t="str">
        <f>IFERROR(VLOOKUP($A45&amp;$Q$2,recordstotaallijst!$A:$Q,14,FALSE),"")</f>
        <v/>
      </c>
      <c r="R45" s="85" t="str">
        <f>IFERROR(VLOOKUP($A45&amp;$Q$2,recordstotaallijst!$A:$Q,13,FALSE),"")</f>
        <v/>
      </c>
      <c r="S45" s="86" t="str">
        <f>IFERROR(VLOOKUP($A45&amp;$Q$2,recordstotaallijst!$A:$Q,15,FALSE),"")</f>
        <v/>
      </c>
      <c r="T45" s="84" t="str">
        <f>IFERROR(VLOOKUP($A45&amp;$T$2,recordstotaallijst!$A:$Q,14,FALSE),"")</f>
        <v/>
      </c>
      <c r="U45" s="85" t="str">
        <f>IFERROR(VLOOKUP($A45&amp;$T$2,recordstotaallijst!$A:$Q,13,FALSE),"")</f>
        <v/>
      </c>
      <c r="V45" s="86" t="str">
        <f>IFERROR(VLOOKUP($A45&amp;$T$2,recordstotaallijst!$A:$Q,15,FALSE),"")</f>
        <v/>
      </c>
      <c r="W45" s="84" t="str">
        <f>IFERROR(VLOOKUP($A45&amp;$W$2,recordstotaallijst!$A:$Q,14,FALSE),"")</f>
        <v/>
      </c>
      <c r="X45" s="85" t="str">
        <f>IFERROR(VLOOKUP($A45&amp;$W$2,recordstotaallijst!$A:$Q,13,FALSE),"")</f>
        <v/>
      </c>
      <c r="Y45" s="86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90" t="str">
        <f>IFERROR(VLOOKUP($A45&amp;$AC$2,recordstotaallijst!$A:$Q,14,FALSE),"")</f>
        <v/>
      </c>
      <c r="AD45" s="85" t="str">
        <f>IFERROR(VLOOKUP($A45&amp;$AC$2,recordstotaallijst!$A:$Q,13,FALSE),"")</f>
        <v/>
      </c>
      <c r="AE45" s="86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91" t="str">
        <f>IFERROR(VLOOKUP($A45&amp;$AO$2,recordstotaallijst!$A:$Q,15,FALSE),"")</f>
        <v/>
      </c>
    </row>
    <row r="46" spans="1:43" s="83" customFormat="1" ht="18.3" x14ac:dyDescent="0.7">
      <c r="A46" s="29"/>
      <c r="B46" s="30"/>
      <c r="C46" s="29" t="s">
        <v>15</v>
      </c>
      <c r="D46" s="31"/>
      <c r="E46" s="92" t="str">
        <f>IFERROR(VLOOKUP($A46&amp;$E$2,recordstotaallijst!$A:$Q,14,FALSE),"")</f>
        <v/>
      </c>
      <c r="F46" s="93" t="str">
        <f>IFERROR(VLOOKUP($A46&amp;$E$2,recordstotaallijst!$A:$Q,13,FALSE),"")</f>
        <v/>
      </c>
      <c r="G46" s="94" t="str">
        <f>IFERROR(VLOOKUP($A46&amp;$E$2,recordstotaallijst!$A:$Q,15,FALSE),"")</f>
        <v/>
      </c>
      <c r="H46" s="92" t="str">
        <f>IFERROR(VLOOKUP($A46&amp;$H$2,recordstotaallijst!$A:$Q,14,FALSE),"")</f>
        <v/>
      </c>
      <c r="I46" s="93" t="str">
        <f>IFERROR(VLOOKUP($A46&amp;$H$2,recordstotaallijst!$A:$Q,13,FALSE),"")</f>
        <v/>
      </c>
      <c r="J46" s="94" t="str">
        <f>IFERROR(VLOOKUP($A46&amp;$H$2,recordstotaallijst!$A:$Q,15,FALSE),"")</f>
        <v/>
      </c>
      <c r="K46" s="92" t="str">
        <f>IFERROR(VLOOKUP($A46&amp;$K$2,recordstotaallijst!$A:$Q,14,FALSE),"")</f>
        <v/>
      </c>
      <c r="L46" s="93" t="str">
        <f>IFERROR(VLOOKUP($A46&amp;$K$2,recordstotaallijst!$A:$Q,13,FALSE),"")</f>
        <v/>
      </c>
      <c r="M46" s="94" t="str">
        <f>IFERROR(VLOOKUP($A46&amp;$K$2,recordstotaallijst!$A:$Q,15,FALSE),"")</f>
        <v/>
      </c>
      <c r="N46" s="92" t="str">
        <f>IFERROR(VLOOKUP($A46&amp;$N$2,recordstotaallijst!$A:$Q,14,FALSE),"")</f>
        <v/>
      </c>
      <c r="O46" s="93" t="str">
        <f>IFERROR(VLOOKUP($A46&amp;$N$2,recordstotaallijst!$A:$Q,13,FALSE),"")</f>
        <v/>
      </c>
      <c r="P46" s="94" t="str">
        <f>IFERROR(VLOOKUP($A46&amp;$N$2,recordstotaallijst!$A:$Q,15,FALSE),"")</f>
        <v/>
      </c>
      <c r="Q46" s="92" t="str">
        <f>IFERROR(VLOOKUP($A46&amp;$Q$2,recordstotaallijst!$A:$Q,14,FALSE),"")</f>
        <v/>
      </c>
      <c r="R46" s="93" t="str">
        <f>IFERROR(VLOOKUP($A46&amp;$Q$2,recordstotaallijst!$A:$Q,13,FALSE),"")</f>
        <v/>
      </c>
      <c r="S46" s="94" t="str">
        <f>IFERROR(VLOOKUP($A46&amp;$Q$2,recordstotaallijst!$A:$Q,15,FALSE),"")</f>
        <v/>
      </c>
      <c r="T46" s="92" t="str">
        <f>IFERROR(VLOOKUP($A46&amp;$T$2,recordstotaallijst!$A:$Q,14,FALSE),"")</f>
        <v/>
      </c>
      <c r="U46" s="93" t="str">
        <f>IFERROR(VLOOKUP($A46&amp;$T$2,recordstotaallijst!$A:$Q,13,FALSE),"")</f>
        <v/>
      </c>
      <c r="V46" s="94" t="str">
        <f>IFERROR(VLOOKUP($A46&amp;$T$2,recordstotaallijst!$A:$Q,15,FALSE),"")</f>
        <v/>
      </c>
      <c r="W46" s="92" t="str">
        <f>IFERROR(VLOOKUP($A46&amp;$W$2,recordstotaallijst!$A:$Q,14,FALSE),"")</f>
        <v/>
      </c>
      <c r="X46" s="93" t="str">
        <f>IFERROR(VLOOKUP($A46&amp;$W$2,recordstotaallijst!$A:$Q,13,FALSE),"")</f>
        <v/>
      </c>
      <c r="Y46" s="94" t="str">
        <f>IFERROR(VLOOKUP($A46&amp;$W$2,recordstotaallijst!$A:$Q,15,FALSE),"")</f>
        <v/>
      </c>
      <c r="Z46" s="95" t="str">
        <f>IFERROR(VLOOKUP($A46&amp;$Z$2,recordstotaallijst!$A:$Q,14,FALSE),"")</f>
        <v/>
      </c>
      <c r="AA46" s="96" t="str">
        <f>IFERROR(VLOOKUP($A46&amp;$Z$2,recordstotaallijst!$A:$Q,13,FALSE),"")</f>
        <v/>
      </c>
      <c r="AB46" s="97" t="str">
        <f>IFERROR(VLOOKUP($A46&amp;$Z$2,recordstotaallijst!$A:$Q,15,FALSE),"")</f>
        <v/>
      </c>
      <c r="AC46" s="98" t="str">
        <f>IFERROR(VLOOKUP($A46&amp;$AC$2,recordstotaallijst!$A:$Q,14,FALSE),"")</f>
        <v/>
      </c>
      <c r="AD46" s="93" t="str">
        <f>IFERROR(VLOOKUP($A46&amp;$AC$2,recordstotaallijst!$A:$Q,13,FALSE),"")</f>
        <v/>
      </c>
      <c r="AE46" s="94" t="str">
        <f>IFERROR(VLOOKUP($A46&amp;$AC$2,recordstotaallijst!$A:$Q,15,FALSE),"")</f>
        <v/>
      </c>
      <c r="AF46" s="95" t="str">
        <f>IFERROR(VLOOKUP($A46&amp;$AF$2,recordstotaallijst!$A:$Q,14,FALSE),"")</f>
        <v/>
      </c>
      <c r="AG46" s="96" t="str">
        <f>IFERROR(VLOOKUP($A46&amp;$AF$2,recordstotaallijst!$A:$Q,13,FALSE),"")</f>
        <v/>
      </c>
      <c r="AH46" s="97" t="str">
        <f>IFERROR(VLOOKUP($A46&amp;$AF$2,recordstotaallijst!$A:$Q,15,FALSE),"")</f>
        <v/>
      </c>
      <c r="AI46" s="98" t="str">
        <f>IFERROR(VLOOKUP($A46&amp;$AI$2,recordstotaallijst!$A:$Q,14,FALSE),"")</f>
        <v/>
      </c>
      <c r="AJ46" s="93" t="str">
        <f>IFERROR(VLOOKUP($A46&amp;$AI$2,recordstotaallijst!$A:$Q,13,FALSE),"")</f>
        <v/>
      </c>
      <c r="AK46" s="94" t="str">
        <f>IFERROR(VLOOKUP($A46&amp;$AI$2,recordstotaallijst!$A:$Q,15,FALSE),"")</f>
        <v/>
      </c>
      <c r="AL46" s="95" t="str">
        <f>IFERROR(VLOOKUP($A46&amp;$AL$2,recordstotaallijst!$A:$Q,14,FALSE),"")</f>
        <v/>
      </c>
      <c r="AM46" s="96" t="str">
        <f>IFERROR(VLOOKUP($A46&amp;$AL$2,recordstotaallijst!$A:$Q,13,FALSE),"")</f>
        <v/>
      </c>
      <c r="AN46" s="97" t="str">
        <f>IFERROR(VLOOKUP($A46&amp;$AL$2,recordstotaallijst!$A:$Q,15,FALSE),"")</f>
        <v/>
      </c>
      <c r="AO46" s="98" t="str">
        <f>IFERROR(VLOOKUP($A46&amp;$AO$2,recordstotaallijst!$A:$Q,14,FALSE),"")</f>
        <v/>
      </c>
      <c r="AP46" s="93" t="str">
        <f>IFERROR(VLOOKUP($A46&amp;$AO$2,recordstotaallijst!$A:$Q,13,FALSE),"")</f>
        <v/>
      </c>
      <c r="AQ46" s="100" t="str">
        <f>IFERROR(VLOOKUP($A46&amp;$AO$2,recordstotaallijst!$A:$Q,15,FALSE),"")</f>
        <v/>
      </c>
    </row>
    <row r="47" spans="1:43" x14ac:dyDescent="0.55000000000000004">
      <c r="A47" s="36" t="s">
        <v>139</v>
      </c>
      <c r="B47" s="37"/>
      <c r="D47" s="38">
        <v>25</v>
      </c>
      <c r="E47" s="84" t="str">
        <f>IFERROR(VLOOKUP($A47&amp;$E$2,recordstotaallijst!$A:$Q,14,FALSE),"")</f>
        <v/>
      </c>
      <c r="F47" s="85" t="str">
        <f>IFERROR(VLOOKUP($A47&amp;$E$2,recordstotaallijst!$A:$Q,13,FALSE),"")</f>
        <v/>
      </c>
      <c r="G47" s="86" t="str">
        <f>IFERROR(VLOOKUP($A47&amp;$E$2,recordstotaallijst!$A:$Q,15,FALSE),"")</f>
        <v/>
      </c>
      <c r="H47" s="84" t="str">
        <f>IFERROR(VLOOKUP($A47&amp;$H$2,recordstotaallijst!$A:$Q,14,FALSE),"")</f>
        <v>Johanna Neetzke</v>
      </c>
      <c r="I47" s="85">
        <f>IFERROR(VLOOKUP($A47&amp;$H$2,recordstotaallijst!$A:$Q,13,FALSE),"")</f>
        <v>4.5879629629629628E-4</v>
      </c>
      <c r="J47" s="86">
        <f>IFERROR(VLOOKUP($A47&amp;$H$2,recordstotaallijst!$A:$Q,15,FALSE),"")</f>
        <v>44521</v>
      </c>
      <c r="K47" s="84" t="str">
        <f>IFERROR(VLOOKUP($A47&amp;$K$2,recordstotaallijst!$A:$Q,14,FALSE),"")</f>
        <v>Evy Saarloos</v>
      </c>
      <c r="L47" s="85">
        <f>IFERROR(VLOOKUP($A47&amp;$K$2,recordstotaallijst!$A:$Q,13,FALSE),"")</f>
        <v>2.599537037037037E-4</v>
      </c>
      <c r="M47" s="86">
        <f>IFERROR(VLOOKUP($A47&amp;$K$2,recordstotaallijst!$A:$Q,15,FALSE),"")</f>
        <v>44521</v>
      </c>
      <c r="N47" s="84" t="str">
        <f>IFERROR(VLOOKUP($A47&amp;$N$2,recordstotaallijst!$A:$Q,14,FALSE),"")</f>
        <v>Johanna Neetzke</v>
      </c>
      <c r="O47" s="85">
        <f>IFERROR(VLOOKUP($A47&amp;$N$2,recordstotaallijst!$A:$Q,13,FALSE),"")</f>
        <v>3.8472222222222228E-4</v>
      </c>
      <c r="P47" s="86">
        <f>IFERROR(VLOOKUP($A47&amp;$N$2,recordstotaallijst!$A:$Q,15,FALSE),"")</f>
        <v>44962</v>
      </c>
      <c r="Q47" s="84" t="str">
        <f>IFERROR(VLOOKUP($A47&amp;$Q$2,recordstotaallijst!$A:$Q,14,FALSE),"")</f>
        <v>Nina de Jongh</v>
      </c>
      <c r="R47" s="85">
        <f>IFERROR(VLOOKUP($A47&amp;$Q$2,recordstotaallijst!$A:$Q,13,FALSE),"")</f>
        <v>2.2071759259259259E-4</v>
      </c>
      <c r="S47" s="86">
        <f>IFERROR(VLOOKUP($A47&amp;$Q$2,recordstotaallijst!$A:$Q,15,FALSE),"")</f>
        <v>44381</v>
      </c>
      <c r="T47" s="84" t="str">
        <f>IFERROR(VLOOKUP($A47&amp;$T$2,recordstotaallijst!$A:$Q,14,FALSE),"")</f>
        <v>Kiki Peeters</v>
      </c>
      <c r="U47" s="85">
        <f>IFERROR(VLOOKUP($A47&amp;$T$2,recordstotaallijst!$A:$Q,13,FALSE),"")</f>
        <v>2.587962962962963E-4</v>
      </c>
      <c r="V47" s="86">
        <f>IFERROR(VLOOKUP($A47&amp;$T$2,recordstotaallijst!$A:$Q,15,FALSE),"")</f>
        <v>45354</v>
      </c>
      <c r="W47" s="84" t="str">
        <f>IFERROR(VLOOKUP($A47&amp;$W$2,recordstotaallijst!$A:$Q,14,FALSE),"")</f>
        <v/>
      </c>
      <c r="X47" s="85" t="str">
        <f>IFERROR(VLOOKUP($A47&amp;$W$2,recordstotaallijst!$A:$Q,13,FALSE),"")</f>
        <v/>
      </c>
      <c r="Y47" s="86" t="str">
        <f>IFERROR(VLOOKUP($A47&amp;$W$2,recordstotaallijst!$A:$Q,15,FALSE),"")</f>
        <v/>
      </c>
      <c r="Z47" s="87" t="str">
        <f>IFERROR(VLOOKUP($A47&amp;$Z$2,recordstotaallijst!$A:$Q,14,FALSE),"")</f>
        <v/>
      </c>
      <c r="AA47" s="88" t="str">
        <f>IFERROR(VLOOKUP($A47&amp;$Z$2,recordstotaallijst!$A:$Q,13,FALSE),"")</f>
        <v/>
      </c>
      <c r="AB47" s="89" t="str">
        <f>IFERROR(VLOOKUP($A47&amp;$Z$2,recordstotaallijst!$A:$Q,15,FALSE),"")</f>
        <v/>
      </c>
      <c r="AC47" s="90" t="str">
        <f>IFERROR(VLOOKUP($A47&amp;$AC$2,recordstotaallijst!$A:$Q,14,FALSE),"")</f>
        <v/>
      </c>
      <c r="AD47" s="85" t="str">
        <f>IFERROR(VLOOKUP($A47&amp;$AC$2,recordstotaallijst!$A:$Q,13,FALSE),"")</f>
        <v/>
      </c>
      <c r="AE47" s="86" t="str">
        <f>IFERROR(VLOOKUP($A47&amp;$AC$2,recordstotaallijst!$A:$Q,15,FALSE),"")</f>
        <v/>
      </c>
      <c r="AF47" s="87" t="str">
        <f>IFERROR(VLOOKUP($A47&amp;$AF$2,recordstotaallijst!$A:$Q,14,FALSE),"")</f>
        <v/>
      </c>
      <c r="AG47" s="88" t="str">
        <f>IFERROR(VLOOKUP($A47&amp;$AF$2,recordstotaallijst!$A:$Q,13,FALSE),"")</f>
        <v/>
      </c>
      <c r="AH47" s="89" t="str">
        <f>IFERROR(VLOOKUP($A47&amp;$AF$2,recordstotaallijst!$A:$Q,15,FALSE),"")</f>
        <v/>
      </c>
      <c r="AI47" s="90" t="str">
        <f>IFERROR(VLOOKUP($A47&amp;$AI$2,recordstotaallijst!$A:$Q,14,FALSE),"")</f>
        <v/>
      </c>
      <c r="AJ47" s="85" t="str">
        <f>IFERROR(VLOOKUP($A47&amp;$AI$2,recordstotaallijst!$A:$Q,13,FALSE),"")</f>
        <v/>
      </c>
      <c r="AK47" s="86" t="str">
        <f>IFERROR(VLOOKUP($A47&amp;$AI$2,recordstotaallijst!$A:$Q,15,FALSE),"")</f>
        <v/>
      </c>
      <c r="AL47" s="87" t="str">
        <f>IFERROR(VLOOKUP($A47&amp;$AL$2,recordstotaallijst!$A:$Q,14,FALSE),"")</f>
        <v/>
      </c>
      <c r="AM47" s="88" t="str">
        <f>IFERROR(VLOOKUP($A47&amp;$AL$2,recordstotaallijst!$A:$Q,13,FALSE),"")</f>
        <v/>
      </c>
      <c r="AN47" s="89" t="str">
        <f>IFERROR(VLOOKUP($A47&amp;$AL$2,recordstotaallijst!$A:$Q,15,FALSE),"")</f>
        <v/>
      </c>
      <c r="AO47" s="90" t="str">
        <f>IFERROR(VLOOKUP($A47&amp;$AO$2,recordstotaallijst!$A:$Q,14,FALSE),"")</f>
        <v/>
      </c>
      <c r="AP47" s="85" t="str">
        <f>IFERROR(VLOOKUP($A47&amp;$AO$2,recordstotaallijst!$A:$Q,13,FALSE),"")</f>
        <v/>
      </c>
      <c r="AQ47" s="91" t="str">
        <f>IFERROR(VLOOKUP($A47&amp;$AO$2,recordstotaallijst!$A:$Q,15,FALSE),"")</f>
        <v/>
      </c>
    </row>
    <row r="48" spans="1:43" x14ac:dyDescent="0.55000000000000004">
      <c r="A48" s="36" t="s">
        <v>140</v>
      </c>
      <c r="B48" s="37"/>
      <c r="D48" s="38">
        <v>50</v>
      </c>
      <c r="E48" s="84" t="str">
        <f>IFERROR(VLOOKUP($A48&amp;$E$2,recordstotaallijst!$A:$Q,14,FALSE),"")</f>
        <v/>
      </c>
      <c r="F48" s="85" t="str">
        <f>IFERROR(VLOOKUP($A48&amp;$E$2,recordstotaallijst!$A:$Q,13,FALSE),"")</f>
        <v/>
      </c>
      <c r="G48" s="86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4" t="str">
        <f>IFERROR(VLOOKUP($A48&amp;$K$2,recordstotaallijst!$A:$Q,14,FALSE),"")</f>
        <v/>
      </c>
      <c r="L48" s="85" t="str">
        <f>IFERROR(VLOOKUP($A48&amp;$K$2,recordstotaallijst!$A:$Q,13,FALSE),"")</f>
        <v/>
      </c>
      <c r="M48" s="86" t="str">
        <f>IFERROR(VLOOKUP($A48&amp;$K$2,recordstotaallijst!$A:$Q,15,FALSE),"")</f>
        <v/>
      </c>
      <c r="N48" s="84" t="str">
        <f>IFERROR(VLOOKUP($A48&amp;$N$2,recordstotaallijst!$A:$Q,14,FALSE),"")</f>
        <v>Eliza Khoshdel</v>
      </c>
      <c r="O48" s="85">
        <f>IFERROR(VLOOKUP($A48&amp;$N$2,recordstotaallijst!$A:$Q,13,FALSE),"")</f>
        <v>5.9918981481481488E-4</v>
      </c>
      <c r="P48" s="86">
        <f>IFERROR(VLOOKUP($A48&amp;$N$2,recordstotaallijst!$A:$Q,15,FALSE),"")</f>
        <v>45585</v>
      </c>
      <c r="Q48" s="84" t="str">
        <f>IFERROR(VLOOKUP($A48&amp;$Q$2,recordstotaallijst!$A:$Q,14,FALSE),"")</f>
        <v>Evy Saarloos</v>
      </c>
      <c r="R48" s="85">
        <f>IFERROR(VLOOKUP($A48&amp;$Q$2,recordstotaallijst!$A:$Q,13,FALSE),"")</f>
        <v>4.7418981481481482E-4</v>
      </c>
      <c r="S48" s="86">
        <f>IFERROR(VLOOKUP($A48&amp;$Q$2,recordstotaallijst!$A:$Q,15,FALSE),"")</f>
        <v>44955</v>
      </c>
      <c r="T48" s="84" t="str">
        <f>IFERROR(VLOOKUP($A48&amp;$T$2,recordstotaallijst!$A:$Q,14,FALSE),"")</f>
        <v>Nina de Jongh</v>
      </c>
      <c r="U48" s="85">
        <f>IFERROR(VLOOKUP($A48&amp;$T$2,recordstotaallijst!$A:$Q,13,FALSE),"")</f>
        <v>4.4629629629629636E-4</v>
      </c>
      <c r="V48" s="86">
        <f>IFERROR(VLOOKUP($A48&amp;$T$2,recordstotaallijst!$A:$Q,15,FALSE),"")</f>
        <v>44738</v>
      </c>
      <c r="W48" s="84" t="str">
        <f>IFERROR(VLOOKUP($A48&amp;$W$2,recordstotaallijst!$A:$Q,14,FALSE),"")</f>
        <v>Britt Colijn</v>
      </c>
      <c r="X48" s="85">
        <f>IFERROR(VLOOKUP($A48&amp;$W$2,recordstotaallijst!$A:$Q,13,FALSE),"")</f>
        <v>3.87962962962963E-4</v>
      </c>
      <c r="Y48" s="86">
        <f>IFERROR(VLOOKUP($A48&amp;$W$2,recordstotaallijst!$A:$Q,15,FALSE),"")</f>
        <v>43829</v>
      </c>
      <c r="Z48" s="87" t="str">
        <f>IFERROR(VLOOKUP($A48&amp;$Z$2,recordstotaallijst!$A:$Q,14,FALSE),"")</f>
        <v>Britt Colijn</v>
      </c>
      <c r="AA48" s="88">
        <f>IFERROR(VLOOKUP($A48&amp;$Z$2,recordstotaallijst!$A:$Q,13,FALSE),"")</f>
        <v>3.8124999999999992E-4</v>
      </c>
      <c r="AB48" s="89">
        <f>IFERROR(VLOOKUP($A48&amp;$Z$2,recordstotaallijst!$A:$Q,15,FALSE),"")</f>
        <v>44108</v>
      </c>
      <c r="AC48" s="90" t="str">
        <f>IFERROR(VLOOKUP($A48&amp;$AC$2,recordstotaallijst!$A:$Q,14,FALSE),"")</f>
        <v>Britt Colijn</v>
      </c>
      <c r="AD48" s="85">
        <f>IFERROR(VLOOKUP($A48&amp;$AC$2,recordstotaallijst!$A:$Q,13,FALSE),"")</f>
        <v>3.6157407407407405E-4</v>
      </c>
      <c r="AE48" s="86">
        <f>IFERROR(VLOOKUP($A48&amp;$AC$2,recordstotaallijst!$A:$Q,15,FALSE),"")</f>
        <v>44380</v>
      </c>
      <c r="AF48" s="87" t="str">
        <f>IFERROR(VLOOKUP($A48&amp;$AF$2,recordstotaallijst!$A:$Q,14,FALSE),"")</f>
        <v>Britt Colijn</v>
      </c>
      <c r="AG48" s="88">
        <f>IFERROR(VLOOKUP($A48&amp;$AF$2,recordstotaallijst!$A:$Q,13,FALSE),"")</f>
        <v>3.5486111111111113E-4</v>
      </c>
      <c r="AH48" s="89">
        <f>IFERROR(VLOOKUP($A48&amp;$AF$2,recordstotaallijst!$A:$Q,15,FALSE),"")</f>
        <v>44923</v>
      </c>
      <c r="AI48" s="90" t="str">
        <f>IFERROR(VLOOKUP($A48&amp;$AI$2,recordstotaallijst!$A:$Q,14,FALSE),"")</f>
        <v>Britt Colijn</v>
      </c>
      <c r="AJ48" s="85">
        <f>IFERROR(VLOOKUP($A48&amp;$AI$2,recordstotaallijst!$A:$Q,13,FALSE),"")</f>
        <v>3.5277777777777781E-4</v>
      </c>
      <c r="AK48" s="86">
        <f>IFERROR(VLOOKUP($A48&amp;$AI$2,recordstotaallijst!$A:$Q,15,FALSE),"")</f>
        <v>45277</v>
      </c>
      <c r="AL48" s="87" t="str">
        <f>IFERROR(VLOOKUP($A48&amp;$AL$2,recordstotaallijst!$A:$Q,14,FALSE),"")</f>
        <v>Britt Colijn</v>
      </c>
      <c r="AM48" s="88">
        <f>IFERROR(VLOOKUP($A48&amp;$AL$2,recordstotaallijst!$A:$Q,13,FALSE),"")</f>
        <v>3.5381944444444447E-4</v>
      </c>
      <c r="AN48" s="89">
        <f>IFERROR(VLOOKUP($A48&amp;$AL$2,recordstotaallijst!$A:$Q,15,FALSE),"")</f>
        <v>45432</v>
      </c>
      <c r="AO48" s="90" t="str">
        <f>IFERROR(VLOOKUP($A48&amp;$AO$2,recordstotaallijst!$A:$Q,14,FALSE),"")</f>
        <v>Isabella Grijseels</v>
      </c>
      <c r="AP48" s="85">
        <f>IFERROR(VLOOKUP($A48&amp;$AO$2,recordstotaallijst!$A:$Q,13,FALSE),"")</f>
        <v>3.8541666666666667E-4</v>
      </c>
      <c r="AQ48" s="91">
        <f>IFERROR(VLOOKUP($A48&amp;$AO$2,recordstotaallijst!$A:$Q,15,FALSE),"")</f>
        <v>44948</v>
      </c>
    </row>
    <row r="49" spans="1:43" x14ac:dyDescent="0.55000000000000004">
      <c r="A49" s="36" t="s">
        <v>141</v>
      </c>
      <c r="B49" s="37"/>
      <c r="D49" s="38">
        <v>100</v>
      </c>
      <c r="E49" s="84" t="str">
        <f>IFERROR(VLOOKUP($A49&amp;$E$2,recordstotaallijst!$A:$Q,14,FALSE),"")</f>
        <v/>
      </c>
      <c r="F49" s="85" t="str">
        <f>IFERROR(VLOOKUP($A49&amp;$E$2,recordstotaallijst!$A:$Q,13,FALSE),"")</f>
        <v/>
      </c>
      <c r="G49" s="86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4" t="str">
        <f>IFERROR(VLOOKUP($A49&amp;$K$2,recordstotaallijst!$A:$Q,14,FALSE),"")</f>
        <v/>
      </c>
      <c r="L49" s="85" t="str">
        <f>IFERROR(VLOOKUP($A49&amp;$K$2,recordstotaallijst!$A:$Q,13,FALSE),"")</f>
        <v/>
      </c>
      <c r="M49" s="86" t="str">
        <f>IFERROR(VLOOKUP($A49&amp;$K$2,recordstotaallijst!$A:$Q,15,FALSE),"")</f>
        <v/>
      </c>
      <c r="N49" s="84" t="str">
        <f>IFERROR(VLOOKUP($A49&amp;$N$2,recordstotaallijst!$A:$Q,14,FALSE),"")</f>
        <v/>
      </c>
      <c r="O49" s="85" t="str">
        <f>IFERROR(VLOOKUP($A49&amp;$N$2,recordstotaallijst!$A:$Q,13,FALSE),"")</f>
        <v/>
      </c>
      <c r="P49" s="86" t="str">
        <f>IFERROR(VLOOKUP($A49&amp;$N$2,recordstotaallijst!$A:$Q,15,FALSE),"")</f>
        <v/>
      </c>
      <c r="Q49" s="84" t="str">
        <f>IFERROR(VLOOKUP($A49&amp;$Q$2,recordstotaallijst!$A:$Q,14,FALSE),"")</f>
        <v>Evy Saarloos</v>
      </c>
      <c r="R49" s="85">
        <f>IFERROR(VLOOKUP($A49&amp;$Q$2,recordstotaallijst!$A:$Q,13,FALSE),"")</f>
        <v>1.3953703703703704E-3</v>
      </c>
      <c r="S49" s="86">
        <f>IFERROR(VLOOKUP($A49&amp;$Q$2,recordstotaallijst!$A:$Q,15,FALSE),"")</f>
        <v>44941</v>
      </c>
      <c r="T49" s="84" t="str">
        <f>IFERROR(VLOOKUP($A49&amp;$T$2,recordstotaallijst!$A:$Q,14,FALSE),"")</f>
        <v>Evy Saarloos</v>
      </c>
      <c r="U49" s="85">
        <f>IFERROR(VLOOKUP($A49&amp;$T$2,recordstotaallijst!$A:$Q,13,FALSE),"")</f>
        <v>1.2553240740740741E-3</v>
      </c>
      <c r="V49" s="86">
        <f>IFERROR(VLOOKUP($A49&amp;$T$2,recordstotaallijst!$A:$Q,15,FALSE),"")</f>
        <v>45452</v>
      </c>
      <c r="W49" s="84" t="str">
        <f>IFERROR(VLOOKUP($A49&amp;$W$2,recordstotaallijst!$A:$Q,14,FALSE),"")</f>
        <v>Britt Colijn</v>
      </c>
      <c r="X49" s="85">
        <f>IFERROR(VLOOKUP($A49&amp;$W$2,recordstotaallijst!$A:$Q,13,FALSE),"")</f>
        <v>8.775462962962963E-4</v>
      </c>
      <c r="Y49" s="86">
        <f>IFERROR(VLOOKUP($A49&amp;$W$2,recordstotaallijst!$A:$Q,15,FALSE),"")</f>
        <v>43829</v>
      </c>
      <c r="Z49" s="87" t="str">
        <f>IFERROR(VLOOKUP($A49&amp;$Z$2,recordstotaallijst!$A:$Q,14,FALSE),"")</f>
        <v>Britt Colijn</v>
      </c>
      <c r="AA49" s="88">
        <f>IFERROR(VLOOKUP($A49&amp;$Z$2,recordstotaallijst!$A:$Q,13,FALSE),"")</f>
        <v>8.4942129629629636E-4</v>
      </c>
      <c r="AB49" s="89">
        <f>IFERROR(VLOOKUP($A49&amp;$Z$2,recordstotaallijst!$A:$Q,15,FALSE),"")</f>
        <v>44094</v>
      </c>
      <c r="AC49" s="90" t="str">
        <f>IFERROR(VLOOKUP($A49&amp;$AC$2,recordstotaallijst!$A:$Q,14,FALSE),"")</f>
        <v>Britt Colijn</v>
      </c>
      <c r="AD49" s="85">
        <f>IFERROR(VLOOKUP($A49&amp;$AC$2,recordstotaallijst!$A:$Q,13,FALSE),"")</f>
        <v>8.0370370370370372E-4</v>
      </c>
      <c r="AE49" s="86">
        <f>IFERROR(VLOOKUP($A49&amp;$AC$2,recordstotaallijst!$A:$Q,15,FALSE),"")</f>
        <v>44542</v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7.8217592592592607E-4</v>
      </c>
      <c r="AH49" s="89">
        <f>IFERROR(VLOOKUP($A49&amp;$AF$2,recordstotaallijst!$A:$Q,15,FALSE),"")</f>
        <v>44885</v>
      </c>
      <c r="AI49" s="90" t="str">
        <f>IFERROR(VLOOKUP($A49&amp;$AI$2,recordstotaallijst!$A:$Q,14,FALSE),"")</f>
        <v>Britt Colijn</v>
      </c>
      <c r="AJ49" s="85">
        <f>IFERROR(VLOOKUP($A49&amp;$AI$2,recordstotaallijst!$A:$Q,13,FALSE),"")</f>
        <v>7.7418981481481479E-4</v>
      </c>
      <c r="AK49" s="86">
        <f>IFERROR(VLOOKUP($A49&amp;$AI$2,recordstotaallijst!$A:$Q,15,FALSE),"")</f>
        <v>45277</v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7.932870370370369E-4</v>
      </c>
      <c r="AN49" s="89">
        <f>IFERROR(VLOOKUP($A49&amp;$AL$2,recordstotaallijst!$A:$Q,15,FALSE),"")</f>
        <v>45432</v>
      </c>
      <c r="AO49" s="90" t="str">
        <f>IFERROR(VLOOKUP($A49&amp;$AO$2,recordstotaallijst!$A:$Q,14,FALSE),"")</f>
        <v>Chantal den Turk</v>
      </c>
      <c r="AP49" s="85">
        <f>IFERROR(VLOOKUP($A49&amp;$AO$2,recordstotaallijst!$A:$Q,13,FALSE),"")</f>
        <v>9.2986111111111101E-4</v>
      </c>
      <c r="AQ49" s="91">
        <f>IFERROR(VLOOKUP($A49&amp;$AO$2,recordstotaallijst!$A:$Q,15,FALSE),"")</f>
        <v>44675</v>
      </c>
    </row>
    <row r="50" spans="1:43" x14ac:dyDescent="0.55000000000000004">
      <c r="A50" s="36" t="s">
        <v>142</v>
      </c>
      <c r="B50" s="37"/>
      <c r="D50" s="38">
        <v>200</v>
      </c>
      <c r="E50" s="84" t="str">
        <f>IFERROR(VLOOKUP($A50&amp;$E$2,recordstotaallijst!$A:$Q,14,FALSE),"")</f>
        <v/>
      </c>
      <c r="F50" s="85" t="str">
        <f>IFERROR(VLOOKUP($A50&amp;$E$2,recordstotaallijst!$A:$Q,13,FALSE),"")</f>
        <v/>
      </c>
      <c r="G50" s="86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4" t="str">
        <f>IFERROR(VLOOKUP($A50&amp;$K$2,recordstotaallijst!$A:$Q,14,FALSE),"")</f>
        <v/>
      </c>
      <c r="L50" s="85" t="str">
        <f>IFERROR(VLOOKUP($A50&amp;$K$2,recordstotaallijst!$A:$Q,13,FALSE),"")</f>
        <v/>
      </c>
      <c r="M50" s="86" t="str">
        <f>IFERROR(VLOOKUP($A50&amp;$K$2,recordstotaallijst!$A:$Q,15,FALSE),"")</f>
        <v/>
      </c>
      <c r="N50" s="84" t="str">
        <f>IFERROR(VLOOKUP($A50&amp;$N$2,recordstotaallijst!$A:$Q,14,FALSE),"")</f>
        <v/>
      </c>
      <c r="O50" s="85" t="str">
        <f>IFERROR(VLOOKUP($A50&amp;$N$2,recordstotaallijst!$A:$Q,13,FALSE),"")</f>
        <v/>
      </c>
      <c r="P50" s="86" t="str">
        <f>IFERROR(VLOOKUP($A50&amp;$N$2,recordstotaallijst!$A:$Q,15,FALSE),"")</f>
        <v/>
      </c>
      <c r="Q50" s="84" t="str">
        <f>IFERROR(VLOOKUP($A50&amp;$Q$2,recordstotaallijst!$A:$Q,14,FALSE),"")</f>
        <v/>
      </c>
      <c r="R50" s="85" t="str">
        <f>IFERROR(VLOOKUP($A50&amp;$Q$2,recordstotaallijst!$A:$Q,13,FALSE),"")</f>
        <v/>
      </c>
      <c r="S50" s="86" t="str">
        <f>IFERROR(VLOOKUP($A50&amp;$Q$2,recordstotaallijst!$A:$Q,15,FALSE),"")</f>
        <v/>
      </c>
      <c r="T50" s="84" t="str">
        <f>IFERROR(VLOOKUP($A50&amp;$T$2,recordstotaallijst!$A:$Q,14,FALSE),"")</f>
        <v/>
      </c>
      <c r="U50" s="85" t="str">
        <f>IFERROR(VLOOKUP($A50&amp;$T$2,recordstotaallijst!$A:$Q,13,FALSE),"")</f>
        <v/>
      </c>
      <c r="V50" s="86" t="str">
        <f>IFERROR(VLOOKUP($A50&amp;$T$2,recordstotaallijst!$A:$Q,15,FALSE),"")</f>
        <v/>
      </c>
      <c r="W50" s="84" t="str">
        <f>IFERROR(VLOOKUP($A50&amp;$W$2,recordstotaallijst!$A:$Q,14,FALSE),"")</f>
        <v/>
      </c>
      <c r="X50" s="85" t="str">
        <f>IFERROR(VLOOKUP($A50&amp;$W$2,recordstotaallijst!$A:$Q,13,FALSE),"")</f>
        <v/>
      </c>
      <c r="Y50" s="86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90" t="str">
        <f>IFERROR(VLOOKUP($A50&amp;$AC$2,recordstotaallijst!$A:$Q,14,FALSE),"")</f>
        <v>Britt Colijn</v>
      </c>
      <c r="AD50" s="85">
        <f>IFERROR(VLOOKUP($A50&amp;$AC$2,recordstotaallijst!$A:$Q,13,FALSE),"")</f>
        <v>1.7699074074074073E-3</v>
      </c>
      <c r="AE50" s="86">
        <f>IFERROR(VLOOKUP($A50&amp;$AC$2,recordstotaallijst!$A:$Q,15,FALSE),"")</f>
        <v>44493</v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1.7659722222222224E-3</v>
      </c>
      <c r="AH50" s="89">
        <f>IFERROR(VLOOKUP($A50&amp;$AF$2,recordstotaallijst!$A:$Q,15,FALSE),"")</f>
        <v>44864</v>
      </c>
      <c r="AI50" s="90" t="str">
        <f>IFERROR(VLOOKUP($A50&amp;$AI$2,recordstotaallijst!$A:$Q,14,FALSE),"")</f>
        <v>Britt Colijn</v>
      </c>
      <c r="AJ50" s="85">
        <f>IFERROR(VLOOKUP($A50&amp;$AI$2,recordstotaallijst!$A:$Q,13,FALSE),"")</f>
        <v>1.7056712962962963E-3</v>
      </c>
      <c r="AK50" s="86">
        <f>IFERROR(VLOOKUP($A50&amp;$AI$2,recordstotaallijst!$A:$Q,15,FALSE),"")</f>
        <v>45277</v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1.752199074074074E-3</v>
      </c>
      <c r="AN50" s="89">
        <f>IFERROR(VLOOKUP($A50&amp;$AL$2,recordstotaallijst!$A:$Q,15,FALSE),"")</f>
        <v>45432</v>
      </c>
      <c r="AO50" s="90" t="str">
        <f>IFERROR(VLOOKUP($A50&amp;$AO$2,recordstotaallijst!$A:$Q,14,FALSE),"")</f>
        <v/>
      </c>
      <c r="AP50" s="85" t="str">
        <f>IFERROR(VLOOKUP($A50&amp;$AO$2,recordstotaallijst!$A:$Q,13,FALSE),"")</f>
        <v/>
      </c>
      <c r="AQ50" s="91" t="str">
        <f>IFERROR(VLOOKUP($A50&amp;$AO$2,recordstotaallijst!$A:$Q,15,FALSE),"")</f>
        <v/>
      </c>
    </row>
    <row r="51" spans="1:43" s="83" customFormat="1" ht="18.3" x14ac:dyDescent="0.7">
      <c r="A51" s="29"/>
      <c r="B51" s="30"/>
      <c r="C51" s="29" t="s">
        <v>13</v>
      </c>
      <c r="D51" s="31"/>
      <c r="E51" s="92" t="str">
        <f>IFERROR(VLOOKUP($A51&amp;$E$2,recordstotaallijst!$A:$Q,14,FALSE),"")</f>
        <v/>
      </c>
      <c r="F51" s="93" t="str">
        <f>IFERROR(VLOOKUP($A51&amp;$E$2,recordstotaallijst!$A:$Q,13,FALSE),"")</f>
        <v/>
      </c>
      <c r="G51" s="94" t="str">
        <f>IFERROR(VLOOKUP($A51&amp;$E$2,recordstotaallijst!$A:$Q,15,FALSE),"")</f>
        <v/>
      </c>
      <c r="H51" s="92" t="str">
        <f>IFERROR(VLOOKUP($A51&amp;$H$2,recordstotaallijst!$A:$Q,14,FALSE),"")</f>
        <v/>
      </c>
      <c r="I51" s="93" t="str">
        <f>IFERROR(VLOOKUP($A51&amp;$H$2,recordstotaallijst!$A:$Q,13,FALSE),"")</f>
        <v/>
      </c>
      <c r="J51" s="94" t="str">
        <f>IFERROR(VLOOKUP($A51&amp;$H$2,recordstotaallijst!$A:$Q,15,FALSE),"")</f>
        <v/>
      </c>
      <c r="K51" s="92" t="str">
        <f>IFERROR(VLOOKUP($A51&amp;$K$2,recordstotaallijst!$A:$Q,14,FALSE),"")</f>
        <v/>
      </c>
      <c r="L51" s="93" t="str">
        <f>IFERROR(VLOOKUP($A51&amp;$K$2,recordstotaallijst!$A:$Q,13,FALSE),"")</f>
        <v/>
      </c>
      <c r="M51" s="94" t="str">
        <f>IFERROR(VLOOKUP($A51&amp;$K$2,recordstotaallijst!$A:$Q,15,FALSE),"")</f>
        <v/>
      </c>
      <c r="N51" s="92" t="str">
        <f>IFERROR(VLOOKUP($A51&amp;$N$2,recordstotaallijst!$A:$Q,14,FALSE),"")</f>
        <v/>
      </c>
      <c r="O51" s="93" t="str">
        <f>IFERROR(VLOOKUP($A51&amp;$N$2,recordstotaallijst!$A:$Q,13,FALSE),"")</f>
        <v/>
      </c>
      <c r="P51" s="94" t="str">
        <f>IFERROR(VLOOKUP($A51&amp;$N$2,recordstotaallijst!$A:$Q,15,FALSE),"")</f>
        <v/>
      </c>
      <c r="Q51" s="92" t="str">
        <f>IFERROR(VLOOKUP($A51&amp;$Q$2,recordstotaallijst!$A:$Q,14,FALSE),"")</f>
        <v/>
      </c>
      <c r="R51" s="93" t="str">
        <f>IFERROR(VLOOKUP($A51&amp;$Q$2,recordstotaallijst!$A:$Q,13,FALSE),"")</f>
        <v/>
      </c>
      <c r="S51" s="94" t="str">
        <f>IFERROR(VLOOKUP($A51&amp;$Q$2,recordstotaallijst!$A:$Q,15,FALSE),"")</f>
        <v/>
      </c>
      <c r="T51" s="92" t="str">
        <f>IFERROR(VLOOKUP($A51&amp;$T$2,recordstotaallijst!$A:$Q,14,FALSE),"")</f>
        <v/>
      </c>
      <c r="U51" s="93" t="str">
        <f>IFERROR(VLOOKUP($A51&amp;$T$2,recordstotaallijst!$A:$Q,13,FALSE),"")</f>
        <v/>
      </c>
      <c r="V51" s="94" t="str">
        <f>IFERROR(VLOOKUP($A51&amp;$T$2,recordstotaallijst!$A:$Q,15,FALSE),"")</f>
        <v/>
      </c>
      <c r="W51" s="92" t="str">
        <f>IFERROR(VLOOKUP($A51&amp;$W$2,recordstotaallijst!$A:$Q,14,FALSE),"")</f>
        <v/>
      </c>
      <c r="X51" s="93" t="str">
        <f>IFERROR(VLOOKUP($A51&amp;$W$2,recordstotaallijst!$A:$Q,13,FALSE),"")</f>
        <v/>
      </c>
      <c r="Y51" s="94" t="str">
        <f>IFERROR(VLOOKUP($A51&amp;$W$2,recordstotaallijst!$A:$Q,15,FALSE),"")</f>
        <v/>
      </c>
      <c r="Z51" s="95" t="str">
        <f>IFERROR(VLOOKUP($A51&amp;$Z$2,recordstotaallijst!$A:$Q,14,FALSE),"")</f>
        <v/>
      </c>
      <c r="AA51" s="96" t="str">
        <f>IFERROR(VLOOKUP($A51&amp;$Z$2,recordstotaallijst!$A:$Q,13,FALSE),"")</f>
        <v/>
      </c>
      <c r="AB51" s="97" t="str">
        <f>IFERROR(VLOOKUP($A51&amp;$Z$2,recordstotaallijst!$A:$Q,15,FALSE),"")</f>
        <v/>
      </c>
      <c r="AC51" s="98" t="str">
        <f>IFERROR(VLOOKUP($A51&amp;$AC$2,recordstotaallijst!$A:$Q,14,FALSE),"")</f>
        <v/>
      </c>
      <c r="AD51" s="93" t="str">
        <f>IFERROR(VLOOKUP($A51&amp;$AC$2,recordstotaallijst!$A:$Q,13,FALSE),"")</f>
        <v/>
      </c>
      <c r="AE51" s="94" t="str">
        <f>IFERROR(VLOOKUP($A51&amp;$AC$2,recordstotaallijst!$A:$Q,15,FALSE),"")</f>
        <v/>
      </c>
      <c r="AF51" s="95" t="str">
        <f>IFERROR(VLOOKUP($A51&amp;$AF$2,recordstotaallijst!$A:$Q,14,FALSE),"")</f>
        <v/>
      </c>
      <c r="AG51" s="96" t="str">
        <f>IFERROR(VLOOKUP($A51&amp;$AF$2,recordstotaallijst!$A:$Q,13,FALSE),"")</f>
        <v/>
      </c>
      <c r="AH51" s="97" t="str">
        <f>IFERROR(VLOOKUP($A51&amp;$AF$2,recordstotaallijst!$A:$Q,15,FALSE),"")</f>
        <v/>
      </c>
      <c r="AI51" s="98" t="str">
        <f>IFERROR(VLOOKUP($A51&amp;$AI$2,recordstotaallijst!$A:$Q,14,FALSE),"")</f>
        <v/>
      </c>
      <c r="AJ51" s="93" t="str">
        <f>IFERROR(VLOOKUP($A51&amp;$AI$2,recordstotaallijst!$A:$Q,13,FALSE),"")</f>
        <v/>
      </c>
      <c r="AK51" s="94" t="str">
        <f>IFERROR(VLOOKUP($A51&amp;$AI$2,recordstotaallijst!$A:$Q,15,FALSE),"")</f>
        <v/>
      </c>
      <c r="AL51" s="95" t="str">
        <f>IFERROR(VLOOKUP($A51&amp;$AL$2,recordstotaallijst!$A:$Q,14,FALSE),"")</f>
        <v/>
      </c>
      <c r="AM51" s="96" t="str">
        <f>IFERROR(VLOOKUP($A51&amp;$AL$2,recordstotaallijst!$A:$Q,13,FALSE),"")</f>
        <v/>
      </c>
      <c r="AN51" s="97" t="str">
        <f>IFERROR(VLOOKUP($A51&amp;$AL$2,recordstotaallijst!$A:$Q,15,FALSE),"")</f>
        <v/>
      </c>
      <c r="AO51" s="98" t="str">
        <f>IFERROR(VLOOKUP($A51&amp;$AO$2,recordstotaallijst!$A:$Q,14,FALSE),"")</f>
        <v/>
      </c>
      <c r="AP51" s="93" t="str">
        <f>IFERROR(VLOOKUP($A51&amp;$AO$2,recordstotaallijst!$A:$Q,13,FALSE),"")</f>
        <v/>
      </c>
      <c r="AQ51" s="100" t="str">
        <f>IFERROR(VLOOKUP($A51&amp;$AO$2,recordstotaallijst!$A:$Q,15,FALSE),"")</f>
        <v/>
      </c>
    </row>
    <row r="52" spans="1:43" x14ac:dyDescent="0.55000000000000004">
      <c r="A52" s="36" t="s">
        <v>143</v>
      </c>
      <c r="B52" s="37"/>
      <c r="D52" s="38">
        <v>25</v>
      </c>
      <c r="E52" s="84" t="str">
        <f>IFERROR(VLOOKUP($A52&amp;$E$2,recordstotaallijst!$A:$Q,14,FALSE),"")</f>
        <v>Jayde Hooper</v>
      </c>
      <c r="F52" s="85">
        <f>IFERROR(VLOOKUP($A52&amp;$E$2,recordstotaallijst!$A:$Q,13,FALSE),"")</f>
        <v>4.6365740740740748E-4</v>
      </c>
      <c r="G52" s="86">
        <f>IFERROR(VLOOKUP($A52&amp;$E$2,recordstotaallijst!$A:$Q,15,FALSE),"")</f>
        <v>44101</v>
      </c>
      <c r="H52" s="84" t="str">
        <f>IFERROR(VLOOKUP($A52&amp;$H$2,recordstotaallijst!$A:$Q,14,FALSE),"")</f>
        <v>Liv Meulenberg</v>
      </c>
      <c r="I52" s="85">
        <f>IFERROR(VLOOKUP($A52&amp;$H$2,recordstotaallijst!$A:$Q,13,FALSE),"")</f>
        <v>3.3229166666666672E-4</v>
      </c>
      <c r="J52" s="86">
        <f>IFERROR(VLOOKUP($A52&amp;$H$2,recordstotaallijst!$A:$Q,15,FALSE),"")</f>
        <v>44101</v>
      </c>
      <c r="K52" s="84" t="str">
        <f>IFERROR(VLOOKUP($A52&amp;$K$2,recordstotaallijst!$A:$Q,14,FALSE),"")</f>
        <v>Emily ten Hoedt</v>
      </c>
      <c r="L52" s="85">
        <f>IFERROR(VLOOKUP($A52&amp;$K$2,recordstotaallijst!$A:$Q,13,FALSE),"")</f>
        <v>3.0069444444444441E-4</v>
      </c>
      <c r="M52" s="86">
        <f>IFERROR(VLOOKUP($A52&amp;$K$2,recordstotaallijst!$A:$Q,15,FALSE),"")</f>
        <v>45249</v>
      </c>
      <c r="N52" s="84" t="str">
        <f>IFERROR(VLOOKUP($A52&amp;$N$2,recordstotaallijst!$A:$Q,14,FALSE),"")</f>
        <v>Evy Saarloos</v>
      </c>
      <c r="O52" s="85">
        <f>IFERROR(VLOOKUP($A52&amp;$N$2,recordstotaallijst!$A:$Q,13,FALSE),"")</f>
        <v>2.775462962962963E-4</v>
      </c>
      <c r="P52" s="86">
        <f>IFERROR(VLOOKUP($A52&amp;$N$2,recordstotaallijst!$A:$Q,15,FALSE),"")</f>
        <v>44633</v>
      </c>
      <c r="Q52" s="84" t="str">
        <f>IFERROR(VLOOKUP($A52&amp;$Q$2,recordstotaallijst!$A:$Q,14,FALSE),"")</f>
        <v>Kiki Peeters</v>
      </c>
      <c r="R52" s="85">
        <f>IFERROR(VLOOKUP($A52&amp;$Q$2,recordstotaallijst!$A:$Q,13,FALSE),"")</f>
        <v>2.9930555555555553E-4</v>
      </c>
      <c r="S52" s="86">
        <f>IFERROR(VLOOKUP($A52&amp;$Q$2,recordstotaallijst!$A:$Q,15,FALSE),"")</f>
        <v>45207</v>
      </c>
      <c r="T52" s="84" t="str">
        <f>IFERROR(VLOOKUP($A52&amp;$T$2,recordstotaallijst!$A:$Q,14,FALSE),"")</f>
        <v/>
      </c>
      <c r="U52" s="85" t="str">
        <f>IFERROR(VLOOKUP($A52&amp;$T$2,recordstotaallijst!$A:$Q,13,FALSE),"")</f>
        <v/>
      </c>
      <c r="V52" s="86" t="str">
        <f>IFERROR(VLOOKUP($A52&amp;$T$2,recordstotaallijst!$A:$Q,15,FALSE),"")</f>
        <v/>
      </c>
      <c r="W52" s="84" t="str">
        <f>IFERROR(VLOOKUP($A52&amp;$W$2,recordstotaallijst!$A:$Q,14,FALSE),"")</f>
        <v/>
      </c>
      <c r="X52" s="85" t="str">
        <f>IFERROR(VLOOKUP($A52&amp;$W$2,recordstotaallijst!$A:$Q,13,FALSE),"")</f>
        <v/>
      </c>
      <c r="Y52" s="86" t="str">
        <f>IFERROR(VLOOKUP($A52&amp;$W$2,recordstotaallijst!$A:$Q,15,FALSE),"")</f>
        <v/>
      </c>
      <c r="Z52" s="87" t="str">
        <f>IFERROR(VLOOKUP($A52&amp;$Z$2,recordstotaallijst!$A:$Q,14,FALSE),"")</f>
        <v/>
      </c>
      <c r="AA52" s="88" t="str">
        <f>IFERROR(VLOOKUP($A52&amp;$Z$2,recordstotaallijst!$A:$Q,13,FALSE),"")</f>
        <v/>
      </c>
      <c r="AB52" s="89" t="str">
        <f>IFERROR(VLOOKUP($A52&amp;$Z$2,recordstotaallijst!$A:$Q,15,FALSE),"")</f>
        <v/>
      </c>
      <c r="AC52" s="90" t="str">
        <f>IFERROR(VLOOKUP($A52&amp;$AC$2,recordstotaallijst!$A:$Q,14,FALSE),"")</f>
        <v/>
      </c>
      <c r="AD52" s="85" t="str">
        <f>IFERROR(VLOOKUP($A52&amp;$AC$2,recordstotaallijst!$A:$Q,13,FALSE),"")</f>
        <v/>
      </c>
      <c r="AE52" s="86" t="str">
        <f>IFERROR(VLOOKUP($A52&amp;$AC$2,recordstotaallijst!$A:$Q,15,FALSE),"")</f>
        <v/>
      </c>
      <c r="AF52" s="87" t="str">
        <f>IFERROR(VLOOKUP($A52&amp;$AF$2,recordstotaallijst!$A:$Q,14,FALSE),"")</f>
        <v/>
      </c>
      <c r="AG52" s="88" t="str">
        <f>IFERROR(VLOOKUP($A52&amp;$AF$2,recordstotaallijst!$A:$Q,13,FALSE),"")</f>
        <v/>
      </c>
      <c r="AH52" s="89" t="str">
        <f>IFERROR(VLOOKUP($A52&amp;$AF$2,recordstotaallijst!$A:$Q,15,FALSE),"")</f>
        <v/>
      </c>
      <c r="AI52" s="90" t="str">
        <f>IFERROR(VLOOKUP($A52&amp;$AI$2,recordstotaallijst!$A:$Q,14,FALSE),"")</f>
        <v/>
      </c>
      <c r="AJ52" s="85" t="str">
        <f>IFERROR(VLOOKUP($A52&amp;$AI$2,recordstotaallijst!$A:$Q,13,FALSE),"")</f>
        <v/>
      </c>
      <c r="AK52" s="86" t="str">
        <f>IFERROR(VLOOKUP($A52&amp;$AI$2,recordstotaallijst!$A:$Q,15,FALSE),"")</f>
        <v/>
      </c>
      <c r="AL52" s="87" t="str">
        <f>IFERROR(VLOOKUP($A52&amp;$AL$2,recordstotaallijst!$A:$Q,14,FALSE),"")</f>
        <v/>
      </c>
      <c r="AM52" s="88" t="str">
        <f>IFERROR(VLOOKUP($A52&amp;$AL$2,recordstotaallijst!$A:$Q,13,FALSE),"")</f>
        <v/>
      </c>
      <c r="AN52" s="89" t="str">
        <f>IFERROR(VLOOKUP($A52&amp;$AL$2,recordstotaallijst!$A:$Q,15,FALSE),"")</f>
        <v/>
      </c>
      <c r="AO52" s="90" t="str">
        <f>IFERROR(VLOOKUP($A52&amp;$AO$2,recordstotaallijst!$A:$Q,14,FALSE),"")</f>
        <v/>
      </c>
      <c r="AP52" s="85" t="str">
        <f>IFERROR(VLOOKUP($A52&amp;$AO$2,recordstotaallijst!$A:$Q,13,FALSE),"")</f>
        <v/>
      </c>
      <c r="AQ52" s="91" t="str">
        <f>IFERROR(VLOOKUP($A52&amp;$AO$2,recordstotaallijst!$A:$Q,15,FALSE),"")</f>
        <v/>
      </c>
    </row>
    <row r="53" spans="1:43" x14ac:dyDescent="0.55000000000000004">
      <c r="A53" s="36" t="s">
        <v>144</v>
      </c>
      <c r="B53" s="37"/>
      <c r="D53" s="38">
        <v>50</v>
      </c>
      <c r="E53" s="84" t="str">
        <f>IFERROR(VLOOKUP($A53&amp;$E$2,recordstotaallijst!$A:$Q,14,FALSE),"")</f>
        <v/>
      </c>
      <c r="F53" s="85" t="str">
        <f>IFERROR(VLOOKUP($A53&amp;$E$2,recordstotaallijst!$A:$Q,13,FALSE),"")</f>
        <v/>
      </c>
      <c r="G53" s="86" t="str">
        <f>IFERROR(VLOOKUP($A53&amp;$E$2,recordstotaallijst!$A:$Q,15,FALSE),"")</f>
        <v/>
      </c>
      <c r="H53" s="84" t="str">
        <f>IFERROR(VLOOKUP($A53&amp;$H$2,recordstotaallijst!$A:$Q,14,FALSE),"")</f>
        <v>Johanna Neetzke</v>
      </c>
      <c r="I53" s="85">
        <f>IFERROR(VLOOKUP($A53&amp;$H$2,recordstotaallijst!$A:$Q,13,FALSE),"")</f>
        <v>7.8009259259259253E-4</v>
      </c>
      <c r="J53" s="86">
        <f>IFERROR(VLOOKUP($A53&amp;$H$2,recordstotaallijst!$A:$Q,15,FALSE),"")</f>
        <v>44521</v>
      </c>
      <c r="K53" s="84" t="str">
        <f>IFERROR(VLOOKUP($A53&amp;$K$2,recordstotaallijst!$A:$Q,14,FALSE),"")</f>
        <v>Evy Saarloos</v>
      </c>
      <c r="L53" s="85">
        <f>IFERROR(VLOOKUP($A53&amp;$K$2,recordstotaallijst!$A:$Q,13,FALSE),"")</f>
        <v>5.9664351851851849E-4</v>
      </c>
      <c r="M53" s="86">
        <f>IFERROR(VLOOKUP($A53&amp;$K$2,recordstotaallijst!$A:$Q,15,FALSE),"")</f>
        <v>44521</v>
      </c>
      <c r="N53" s="84" t="str">
        <f>IFERROR(VLOOKUP($A53&amp;$N$2,recordstotaallijst!$A:$Q,14,FALSE),"")</f>
        <v>Nina de Jongh</v>
      </c>
      <c r="O53" s="85">
        <f>IFERROR(VLOOKUP($A53&amp;$N$2,recordstotaallijst!$A:$Q,13,FALSE),"")</f>
        <v>5.1516203703703706E-4</v>
      </c>
      <c r="P53" s="86">
        <f>IFERROR(VLOOKUP($A53&amp;$N$2,recordstotaallijst!$A:$Q,15,FALSE),"")</f>
        <v>44108</v>
      </c>
      <c r="Q53" s="84" t="str">
        <f>IFERROR(VLOOKUP($A53&amp;$Q$2,recordstotaallijst!$A:$Q,14,FALSE),"")</f>
        <v>Nina de Jongh</v>
      </c>
      <c r="R53" s="85">
        <f>IFERROR(VLOOKUP($A53&amp;$Q$2,recordstotaallijst!$A:$Q,13,FALSE),"")</f>
        <v>4.9606481481481485E-4</v>
      </c>
      <c r="S53" s="86">
        <f>IFERROR(VLOOKUP($A53&amp;$Q$2,recordstotaallijst!$A:$Q,15,FALSE),"")</f>
        <v>44472</v>
      </c>
      <c r="T53" s="84" t="str">
        <f>IFERROR(VLOOKUP($A53&amp;$T$2,recordstotaallijst!$A:$Q,14,FALSE),"")</f>
        <v>Nina de Jongh</v>
      </c>
      <c r="U53" s="85">
        <f>IFERROR(VLOOKUP($A53&amp;$T$2,recordstotaallijst!$A:$Q,13,FALSE),"")</f>
        <v>4.6759259259259258E-4</v>
      </c>
      <c r="V53" s="86">
        <f>IFERROR(VLOOKUP($A53&amp;$T$2,recordstotaallijst!$A:$Q,15,FALSE),"")</f>
        <v>44633</v>
      </c>
      <c r="W53" s="84" t="str">
        <f>IFERROR(VLOOKUP($A53&amp;$W$2,recordstotaallijst!$A:$Q,14,FALSE),"")</f>
        <v>Britt Colijn</v>
      </c>
      <c r="X53" s="85">
        <f>IFERROR(VLOOKUP($A53&amp;$W$2,recordstotaallijst!$A:$Q,13,FALSE),"")</f>
        <v>4.1909722222222223E-4</v>
      </c>
      <c r="Y53" s="86">
        <f>IFERROR(VLOOKUP($A53&amp;$W$2,recordstotaallijst!$A:$Q,15,FALSE),"")</f>
        <v>43785</v>
      </c>
      <c r="Z53" s="87" t="str">
        <f>IFERROR(VLOOKUP($A53&amp;$Z$2,recordstotaallijst!$A:$Q,14,FALSE),"")</f>
        <v>Britt Colijn</v>
      </c>
      <c r="AA53" s="88">
        <f>IFERROR(VLOOKUP($A53&amp;$Z$2,recordstotaallijst!$A:$Q,13,FALSE),"")</f>
        <v>4.2141203703703698E-4</v>
      </c>
      <c r="AB53" s="89">
        <f>IFERROR(VLOOKUP($A53&amp;$Z$2,recordstotaallijst!$A:$Q,15,FALSE),"")</f>
        <v>43842</v>
      </c>
      <c r="AC53" s="90" t="str">
        <f>IFERROR(VLOOKUP($A53&amp;$AC$2,recordstotaallijst!$A:$Q,14,FALSE),"")</f>
        <v>Britt Colijn</v>
      </c>
      <c r="AD53" s="85">
        <f>IFERROR(VLOOKUP($A53&amp;$AC$2,recordstotaallijst!$A:$Q,13,FALSE),"")</f>
        <v>3.9074074074074076E-4</v>
      </c>
      <c r="AE53" s="86">
        <f>IFERROR(VLOOKUP($A53&amp;$AC$2,recordstotaallijst!$A:$Q,15,FALSE),"")</f>
        <v>44472</v>
      </c>
      <c r="AF53" s="87" t="str">
        <f>IFERROR(VLOOKUP($A53&amp;$AF$2,recordstotaallijst!$A:$Q,14,FALSE),"")</f>
        <v>Britt Colijn</v>
      </c>
      <c r="AG53" s="88">
        <f>IFERROR(VLOOKUP($A53&amp;$AF$2,recordstotaallijst!$A:$Q,13,FALSE),"")</f>
        <v>3.7175925925925923E-4</v>
      </c>
      <c r="AH53" s="89">
        <f>IFERROR(VLOOKUP($A53&amp;$AF$2,recordstotaallijst!$A:$Q,15,FALSE),"")</f>
        <v>44923</v>
      </c>
      <c r="AI53" s="90" t="str">
        <f>IFERROR(VLOOKUP($A53&amp;$AI$2,recordstotaallijst!$A:$Q,14,FALSE),"")</f>
        <v>Britt Colijn</v>
      </c>
      <c r="AJ53" s="85">
        <f>IFERROR(VLOOKUP($A53&amp;$AI$2,recordstotaallijst!$A:$Q,13,FALSE),"")</f>
        <v>3.7083333333333331E-4</v>
      </c>
      <c r="AK53" s="86">
        <f>IFERROR(VLOOKUP($A53&amp;$AI$2,recordstotaallijst!$A:$Q,15,FALSE),"")</f>
        <v>45228</v>
      </c>
      <c r="AL53" s="87" t="str">
        <f>IFERROR(VLOOKUP($A53&amp;$AL$2,recordstotaallijst!$A:$Q,14,FALSE),"")</f>
        <v>Britt Colijn</v>
      </c>
      <c r="AM53" s="88">
        <f>IFERROR(VLOOKUP($A53&amp;$AL$2,recordstotaallijst!$A:$Q,13,FALSE),"")</f>
        <v>3.87962962962963E-4</v>
      </c>
      <c r="AN53" s="89">
        <f>IFERROR(VLOOKUP($A53&amp;$AL$2,recordstotaallijst!$A:$Q,15,FALSE),"")</f>
        <v>45473</v>
      </c>
      <c r="AO53" s="90" t="str">
        <f>IFERROR(VLOOKUP($A53&amp;$AO$2,recordstotaallijst!$A:$Q,14,FALSE),"")</f>
        <v>Isabella Grijseels</v>
      </c>
      <c r="AP53" s="85">
        <f>IFERROR(VLOOKUP($A53&amp;$AO$2,recordstotaallijst!$A:$Q,13,FALSE),"")</f>
        <v>4.2893518518518519E-4</v>
      </c>
      <c r="AQ53" s="91">
        <f>IFERROR(VLOOKUP($A53&amp;$AO$2,recordstotaallijst!$A:$Q,15,FALSE),"")</f>
        <v>44948</v>
      </c>
    </row>
    <row r="54" spans="1:43" x14ac:dyDescent="0.55000000000000004">
      <c r="A54" s="36" t="s">
        <v>145</v>
      </c>
      <c r="B54" s="37"/>
      <c r="D54" s="38">
        <v>100</v>
      </c>
      <c r="E54" s="84" t="str">
        <f>IFERROR(VLOOKUP($A54&amp;$E$2,recordstotaallijst!$A:$Q,14,FALSE),"")</f>
        <v/>
      </c>
      <c r="F54" s="85" t="str">
        <f>IFERROR(VLOOKUP($A54&amp;$E$2,recordstotaallijst!$A:$Q,13,FALSE),"")</f>
        <v/>
      </c>
      <c r="G54" s="86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4" t="str">
        <f>IFERROR(VLOOKUP($A54&amp;$K$2,recordstotaallijst!$A:$Q,14,FALSE),"")</f>
        <v>Evy Saarloos</v>
      </c>
      <c r="L54" s="85">
        <f>IFERROR(VLOOKUP($A54&amp;$K$2,recordstotaallijst!$A:$Q,13,FALSE),"")</f>
        <v>1.3490740740740739E-3</v>
      </c>
      <c r="M54" s="86">
        <f>IFERROR(VLOOKUP($A54&amp;$K$2,recordstotaallijst!$A:$Q,15,FALSE),"")</f>
        <v>44528</v>
      </c>
      <c r="N54" s="84" t="str">
        <f>IFERROR(VLOOKUP($A54&amp;$N$2,recordstotaallijst!$A:$Q,14,FALSE),"")</f>
        <v>Evy Saarloos</v>
      </c>
      <c r="O54" s="85">
        <f>IFERROR(VLOOKUP($A54&amp;$N$2,recordstotaallijst!$A:$Q,13,FALSE),"")</f>
        <v>1.2299768518518519E-3</v>
      </c>
      <c r="P54" s="86">
        <f>IFERROR(VLOOKUP($A54&amp;$N$2,recordstotaallijst!$A:$Q,15,FALSE),"")</f>
        <v>44843</v>
      </c>
      <c r="Q54" s="84" t="str">
        <f>IFERROR(VLOOKUP($A54&amp;$Q$2,recordstotaallijst!$A:$Q,14,FALSE),"")</f>
        <v>Evy Saarloos</v>
      </c>
      <c r="R54" s="85">
        <f>IFERROR(VLOOKUP($A54&amp;$Q$2,recordstotaallijst!$A:$Q,13,FALSE),"")</f>
        <v>1.1321759259259258E-3</v>
      </c>
      <c r="S54" s="86">
        <f>IFERROR(VLOOKUP($A54&amp;$Q$2,recordstotaallijst!$A:$Q,15,FALSE),"")</f>
        <v>45221</v>
      </c>
      <c r="T54" s="84" t="str">
        <f>IFERROR(VLOOKUP($A54&amp;$T$2,recordstotaallijst!$A:$Q,14,FALSE),"")</f>
        <v>Nina de Jongh</v>
      </c>
      <c r="U54" s="85">
        <f>IFERROR(VLOOKUP($A54&amp;$T$2,recordstotaallijst!$A:$Q,13,FALSE),"")</f>
        <v>1.0403935185185184E-3</v>
      </c>
      <c r="V54" s="86">
        <f>IFERROR(VLOOKUP($A54&amp;$T$2,recordstotaallijst!$A:$Q,15,FALSE),"")</f>
        <v>44731</v>
      </c>
      <c r="W54" s="84" t="str">
        <f>IFERROR(VLOOKUP($A54&amp;$W$2,recordstotaallijst!$A:$Q,14,FALSE),"")</f>
        <v>Britt Colijn</v>
      </c>
      <c r="X54" s="85">
        <f>IFERROR(VLOOKUP($A54&amp;$W$2,recordstotaallijst!$A:$Q,13,FALSE),"")</f>
        <v>8.6689814814814822E-4</v>
      </c>
      <c r="Y54" s="86">
        <f>IFERROR(VLOOKUP($A54&amp;$W$2,recordstotaallijst!$A:$Q,15,FALSE),"")</f>
        <v>43807</v>
      </c>
      <c r="Z54" s="87" t="str">
        <f>IFERROR(VLOOKUP($A54&amp;$Z$2,recordstotaallijst!$A:$Q,14,FALSE),"")</f>
        <v>Britt Colijn</v>
      </c>
      <c r="AA54" s="88">
        <f>IFERROR(VLOOKUP($A54&amp;$Z$2,recordstotaallijst!$A:$Q,13,FALSE),"")</f>
        <v>8.6793981481481488E-4</v>
      </c>
      <c r="AB54" s="89">
        <f>IFERROR(VLOOKUP($A54&amp;$Z$2,recordstotaallijst!$A:$Q,15,FALSE),"")</f>
        <v>43842</v>
      </c>
      <c r="AC54" s="90" t="str">
        <f>IFERROR(VLOOKUP($A54&amp;$AC$2,recordstotaallijst!$A:$Q,14,FALSE),"")</f>
        <v>Britt Colijn</v>
      </c>
      <c r="AD54" s="85">
        <f>IFERROR(VLOOKUP($A54&amp;$AC$2,recordstotaallijst!$A:$Q,13,FALSE),"")</f>
        <v>8.1157407407407404E-4</v>
      </c>
      <c r="AE54" s="86">
        <f>IFERROR(VLOOKUP($A54&amp;$AC$2,recordstotaallijst!$A:$Q,15,FALSE),"")</f>
        <v>44542</v>
      </c>
      <c r="AF54" s="87" t="str">
        <f>IFERROR(VLOOKUP($A54&amp;$AF$2,recordstotaallijst!$A:$Q,14,FALSE),"")</f>
        <v>Britt Colijn</v>
      </c>
      <c r="AG54" s="88">
        <f>IFERROR(VLOOKUP($A54&amp;$AF$2,recordstotaallijst!$A:$Q,13,FALSE),"")</f>
        <v>7.8900462962962952E-4</v>
      </c>
      <c r="AH54" s="89">
        <f>IFERROR(VLOOKUP($A54&amp;$AF$2,recordstotaallijst!$A:$Q,15,FALSE),"")</f>
        <v>44923</v>
      </c>
      <c r="AI54" s="90" t="str">
        <f>IFERROR(VLOOKUP($A54&amp;$AI$2,recordstotaallijst!$A:$Q,14,FALSE),"")</f>
        <v>Britt Colijn</v>
      </c>
      <c r="AJ54" s="85">
        <f>IFERROR(VLOOKUP($A54&amp;$AI$2,recordstotaallijst!$A:$Q,13,FALSE),"")</f>
        <v>8.0370370370370372E-4</v>
      </c>
      <c r="AK54" s="86">
        <f>IFERROR(VLOOKUP($A54&amp;$AI$2,recordstotaallijst!$A:$Q,15,FALSE),"")</f>
        <v>45221</v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8.050925925925926E-4</v>
      </c>
      <c r="AN54" s="89">
        <f>IFERROR(VLOOKUP($A54&amp;$AL$2,recordstotaallijst!$A:$Q,15,FALSE),"")</f>
        <v>45585</v>
      </c>
      <c r="AO54" s="90" t="str">
        <f>IFERROR(VLOOKUP($A54&amp;$AO$2,recordstotaallijst!$A:$Q,14,FALSE),"")</f>
        <v>Amelie de Jonge</v>
      </c>
      <c r="AP54" s="85">
        <f>IFERROR(VLOOKUP($A54&amp;$AO$2,recordstotaallijst!$A:$Q,13,FALSE),"")</f>
        <v>8.8692129629629624E-4</v>
      </c>
      <c r="AQ54" s="91">
        <f>IFERROR(VLOOKUP($A54&amp;$AO$2,recordstotaallijst!$A:$Q,15,FALSE),"")</f>
        <v>45039</v>
      </c>
    </row>
    <row r="55" spans="1:43" x14ac:dyDescent="0.55000000000000004">
      <c r="A55" s="36" t="s">
        <v>146</v>
      </c>
      <c r="B55" s="37"/>
      <c r="D55" s="38">
        <v>200</v>
      </c>
      <c r="E55" s="84" t="str">
        <f>IFERROR(VLOOKUP($A55&amp;$E$2,recordstotaallijst!$A:$Q,14,FALSE),"")</f>
        <v/>
      </c>
      <c r="F55" s="85" t="str">
        <f>IFERROR(VLOOKUP($A55&amp;$E$2,recordstotaallijst!$A:$Q,13,FALSE),"")</f>
        <v/>
      </c>
      <c r="G55" s="86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4" t="str">
        <f>IFERROR(VLOOKUP($A55&amp;$K$2,recordstotaallijst!$A:$Q,14,FALSE),"")</f>
        <v/>
      </c>
      <c r="L55" s="85" t="str">
        <f>IFERROR(VLOOKUP($A55&amp;$K$2,recordstotaallijst!$A:$Q,13,FALSE),"")</f>
        <v/>
      </c>
      <c r="M55" s="86" t="str">
        <f>IFERROR(VLOOKUP($A55&amp;$K$2,recordstotaallijst!$A:$Q,15,FALSE),"")</f>
        <v/>
      </c>
      <c r="N55" s="84" t="str">
        <f>IFERROR(VLOOKUP($A55&amp;$N$2,recordstotaallijst!$A:$Q,14,FALSE),"")</f>
        <v/>
      </c>
      <c r="O55" s="85" t="str">
        <f>IFERROR(VLOOKUP($A55&amp;$N$2,recordstotaallijst!$A:$Q,13,FALSE),"")</f>
        <v/>
      </c>
      <c r="P55" s="86" t="str">
        <f>IFERROR(VLOOKUP($A55&amp;$N$2,recordstotaallijst!$A:$Q,15,FALSE),"")</f>
        <v/>
      </c>
      <c r="Q55" s="84" t="str">
        <f>IFERROR(VLOOKUP($A55&amp;$Q$2,recordstotaallijst!$A:$Q,14,FALSE),"")</f>
        <v/>
      </c>
      <c r="R55" s="85" t="str">
        <f>IFERROR(VLOOKUP($A55&amp;$Q$2,recordstotaallijst!$A:$Q,13,FALSE),"")</f>
        <v/>
      </c>
      <c r="S55" s="86" t="str">
        <f>IFERROR(VLOOKUP($A55&amp;$Q$2,recordstotaallijst!$A:$Q,15,FALSE),"")</f>
        <v/>
      </c>
      <c r="T55" s="84" t="str">
        <f>IFERROR(VLOOKUP($A55&amp;$T$2,recordstotaallijst!$A:$Q,14,FALSE),"")</f>
        <v/>
      </c>
      <c r="U55" s="85" t="str">
        <f>IFERROR(VLOOKUP($A55&amp;$T$2,recordstotaallijst!$A:$Q,13,FALSE),"")</f>
        <v/>
      </c>
      <c r="V55" s="86" t="str">
        <f>IFERROR(VLOOKUP($A55&amp;$T$2,recordstotaallijst!$A:$Q,15,FALSE),"")</f>
        <v/>
      </c>
      <c r="W55" s="84" t="str">
        <f>IFERROR(VLOOKUP($A55&amp;$W$2,recordstotaallijst!$A:$Q,14,FALSE),"")</f>
        <v>Britt Colijn</v>
      </c>
      <c r="X55" s="85">
        <f>IFERROR(VLOOKUP($A55&amp;$W$2,recordstotaallijst!$A:$Q,13,FALSE),"")</f>
        <v>1.8513888888888887E-3</v>
      </c>
      <c r="Y55" s="86">
        <f>IFERROR(VLOOKUP($A55&amp;$W$2,recordstotaallijst!$A:$Q,15,FALSE),"")</f>
        <v>43785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90" t="str">
        <f>IFERROR(VLOOKUP($A55&amp;$AC$2,recordstotaallijst!$A:$Q,14,FALSE),"")</f>
        <v>Britt Colijn</v>
      </c>
      <c r="AD55" s="85">
        <f>IFERROR(VLOOKUP($A55&amp;$AC$2,recordstotaallijst!$A:$Q,13,FALSE),"")</f>
        <v>1.7344907407407407E-3</v>
      </c>
      <c r="AE55" s="86">
        <f>IFERROR(VLOOKUP($A55&amp;$AC$2,recordstotaallijst!$A:$Q,15,FALSE),"")</f>
        <v>44542</v>
      </c>
      <c r="AF55" s="87" t="str">
        <f>IFERROR(VLOOKUP($A55&amp;$AF$2,recordstotaallijst!$A:$Q,14,FALSE),"")</f>
        <v>Britt Colijn</v>
      </c>
      <c r="AG55" s="88">
        <f>IFERROR(VLOOKUP($A55&amp;$AF$2,recordstotaallijst!$A:$Q,13,FALSE),"")</f>
        <v>1.7196759259259259E-3</v>
      </c>
      <c r="AH55" s="89">
        <f>IFERROR(VLOOKUP($A55&amp;$AF$2,recordstotaallijst!$A:$Q,15,FALSE),"")</f>
        <v>44911</v>
      </c>
      <c r="AI55" s="90" t="str">
        <f>IFERROR(VLOOKUP($A55&amp;$AI$2,recordstotaallijst!$A:$Q,14,FALSE),"")</f>
        <v>Britt Colijn</v>
      </c>
      <c r="AJ55" s="85">
        <f>IFERROR(VLOOKUP($A55&amp;$AI$2,recordstotaallijst!$A:$Q,13,FALSE),"")</f>
        <v>1.7001157407407408E-3</v>
      </c>
      <c r="AK55" s="86">
        <f>IFERROR(VLOOKUP($A55&amp;$AI$2,recordstotaallijst!$A:$Q,15,FALSE),"")</f>
        <v>45277</v>
      </c>
      <c r="AL55" s="87" t="str">
        <f>IFERROR(VLOOKUP($A55&amp;$AL$2,recordstotaallijst!$A:$Q,14,FALSE),"")</f>
        <v>Chantal den Turk</v>
      </c>
      <c r="AM55" s="88">
        <f>IFERROR(VLOOKUP($A55&amp;$AL$2,recordstotaallijst!$A:$Q,13,FALSE),"")</f>
        <v>2.0429398148148147E-3</v>
      </c>
      <c r="AN55" s="89">
        <f>IFERROR(VLOOKUP($A55&amp;$AL$2,recordstotaallijst!$A:$Q,15,FALSE),"")</f>
        <v>44381</v>
      </c>
      <c r="AO55" s="90" t="str">
        <f>IFERROR(VLOOKUP($A55&amp;$AO$2,recordstotaallijst!$A:$Q,14,FALSE),"")</f>
        <v>Isabella Grijseels</v>
      </c>
      <c r="AP55" s="85">
        <f>IFERROR(VLOOKUP($A55&amp;$AO$2,recordstotaallijst!$A:$Q,13,FALSE),"")</f>
        <v>1.8940972222222224E-3</v>
      </c>
      <c r="AQ55" s="91">
        <f>IFERROR(VLOOKUP($A55&amp;$AO$2,recordstotaallijst!$A:$Q,15,FALSE),"")</f>
        <v>44948</v>
      </c>
    </row>
    <row r="56" spans="1:43" s="83" customFormat="1" ht="18.3" x14ac:dyDescent="0.7">
      <c r="A56" s="29"/>
      <c r="B56" s="30"/>
      <c r="C56" s="29" t="s">
        <v>14</v>
      </c>
      <c r="D56" s="31"/>
      <c r="E56" s="92" t="str">
        <f>IFERROR(VLOOKUP($A56&amp;$E$2,recordstotaallijst!$A:$Q,14,FALSE),"")</f>
        <v/>
      </c>
      <c r="F56" s="93" t="str">
        <f>IFERROR(VLOOKUP($A56&amp;$E$2,recordstotaallijst!$A:$Q,13,FALSE),"")</f>
        <v/>
      </c>
      <c r="G56" s="94" t="str">
        <f>IFERROR(VLOOKUP($A56&amp;$E$2,recordstotaallijst!$A:$Q,15,FALSE),"")</f>
        <v/>
      </c>
      <c r="H56" s="92" t="str">
        <f>IFERROR(VLOOKUP($A56&amp;$H$2,recordstotaallijst!$A:$Q,14,FALSE),"")</f>
        <v/>
      </c>
      <c r="I56" s="93" t="str">
        <f>IFERROR(VLOOKUP($A56&amp;$H$2,recordstotaallijst!$A:$Q,13,FALSE),"")</f>
        <v/>
      </c>
      <c r="J56" s="94" t="str">
        <f>IFERROR(VLOOKUP($A56&amp;$H$2,recordstotaallijst!$A:$Q,15,FALSE),"")</f>
        <v/>
      </c>
      <c r="K56" s="92" t="str">
        <f>IFERROR(VLOOKUP($A56&amp;$K$2,recordstotaallijst!$A:$Q,14,FALSE),"")</f>
        <v/>
      </c>
      <c r="L56" s="93" t="str">
        <f>IFERROR(VLOOKUP($A56&amp;$K$2,recordstotaallijst!$A:$Q,13,FALSE),"")</f>
        <v/>
      </c>
      <c r="M56" s="94" t="str">
        <f>IFERROR(VLOOKUP($A56&amp;$K$2,recordstotaallijst!$A:$Q,15,FALSE),"")</f>
        <v/>
      </c>
      <c r="N56" s="92" t="str">
        <f>IFERROR(VLOOKUP($A56&amp;$N$2,recordstotaallijst!$A:$Q,14,FALSE),"")</f>
        <v/>
      </c>
      <c r="O56" s="93" t="str">
        <f>IFERROR(VLOOKUP($A56&amp;$N$2,recordstotaallijst!$A:$Q,13,FALSE),"")</f>
        <v/>
      </c>
      <c r="P56" s="94" t="str">
        <f>IFERROR(VLOOKUP($A56&amp;$N$2,recordstotaallijst!$A:$Q,15,FALSE),"")</f>
        <v/>
      </c>
      <c r="Q56" s="92" t="str">
        <f>IFERROR(VLOOKUP($A56&amp;$Q$2,recordstotaallijst!$A:$Q,14,FALSE),"")</f>
        <v/>
      </c>
      <c r="R56" s="93" t="str">
        <f>IFERROR(VLOOKUP($A56&amp;$Q$2,recordstotaallijst!$A:$Q,13,FALSE),"")</f>
        <v/>
      </c>
      <c r="S56" s="94" t="str">
        <f>IFERROR(VLOOKUP($A56&amp;$Q$2,recordstotaallijst!$A:$Q,15,FALSE),"")</f>
        <v/>
      </c>
      <c r="T56" s="92" t="str">
        <f>IFERROR(VLOOKUP($A56&amp;$T$2,recordstotaallijst!$A:$Q,14,FALSE),"")</f>
        <v/>
      </c>
      <c r="U56" s="93" t="str">
        <f>IFERROR(VLOOKUP($A56&amp;$T$2,recordstotaallijst!$A:$Q,13,FALSE),"")</f>
        <v/>
      </c>
      <c r="V56" s="94" t="str">
        <f>IFERROR(VLOOKUP($A56&amp;$T$2,recordstotaallijst!$A:$Q,15,FALSE),"")</f>
        <v/>
      </c>
      <c r="W56" s="92" t="str">
        <f>IFERROR(VLOOKUP($A56&amp;$W$2,recordstotaallijst!$A:$Q,14,FALSE),"")</f>
        <v/>
      </c>
      <c r="X56" s="93" t="str">
        <f>IFERROR(VLOOKUP($A56&amp;$W$2,recordstotaallijst!$A:$Q,13,FALSE),"")</f>
        <v/>
      </c>
      <c r="Y56" s="94" t="str">
        <f>IFERROR(VLOOKUP($A56&amp;$W$2,recordstotaallijst!$A:$Q,15,FALSE),"")</f>
        <v/>
      </c>
      <c r="Z56" s="95" t="str">
        <f>IFERROR(VLOOKUP($A56&amp;$Z$2,recordstotaallijst!$A:$Q,14,FALSE),"")</f>
        <v/>
      </c>
      <c r="AA56" s="96" t="str">
        <f>IFERROR(VLOOKUP($A56&amp;$Z$2,recordstotaallijst!$A:$Q,13,FALSE),"")</f>
        <v/>
      </c>
      <c r="AB56" s="97" t="str">
        <f>IFERROR(VLOOKUP($A56&amp;$Z$2,recordstotaallijst!$A:$Q,15,FALSE),"")</f>
        <v/>
      </c>
      <c r="AC56" s="98" t="str">
        <f>IFERROR(VLOOKUP($A56&amp;$AC$2,recordstotaallijst!$A:$Q,14,FALSE),"")</f>
        <v/>
      </c>
      <c r="AD56" s="93" t="str">
        <f>IFERROR(VLOOKUP($A56&amp;$AC$2,recordstotaallijst!$A:$Q,13,FALSE),"")</f>
        <v/>
      </c>
      <c r="AE56" s="94" t="str">
        <f>IFERROR(VLOOKUP($A56&amp;$AC$2,recordstotaallijst!$A:$Q,15,FALSE),"")</f>
        <v/>
      </c>
      <c r="AF56" s="95" t="str">
        <f>IFERROR(VLOOKUP($A56&amp;$AF$2,recordstotaallijst!$A:$Q,14,FALSE),"")</f>
        <v/>
      </c>
      <c r="AG56" s="96" t="str">
        <f>IFERROR(VLOOKUP($A56&amp;$AF$2,recordstotaallijst!$A:$Q,13,FALSE),"")</f>
        <v/>
      </c>
      <c r="AH56" s="97" t="str">
        <f>IFERROR(VLOOKUP($A56&amp;$AF$2,recordstotaallijst!$A:$Q,15,FALSE),"")</f>
        <v/>
      </c>
      <c r="AI56" s="98" t="str">
        <f>IFERROR(VLOOKUP($A56&amp;$AI$2,recordstotaallijst!$A:$Q,14,FALSE),"")</f>
        <v/>
      </c>
      <c r="AJ56" s="93" t="str">
        <f>IFERROR(VLOOKUP($A56&amp;$AI$2,recordstotaallijst!$A:$Q,13,FALSE),"")</f>
        <v/>
      </c>
      <c r="AK56" s="94" t="str">
        <f>IFERROR(VLOOKUP($A56&amp;$AI$2,recordstotaallijst!$A:$Q,15,FALSE),"")</f>
        <v/>
      </c>
      <c r="AL56" s="95" t="str">
        <f>IFERROR(VLOOKUP($A56&amp;$AL$2,recordstotaallijst!$A:$Q,14,FALSE),"")</f>
        <v/>
      </c>
      <c r="AM56" s="96" t="str">
        <f>IFERROR(VLOOKUP($A56&amp;$AL$2,recordstotaallijst!$A:$Q,13,FALSE),"")</f>
        <v/>
      </c>
      <c r="AN56" s="97" t="str">
        <f>IFERROR(VLOOKUP($A56&amp;$AL$2,recordstotaallijst!$A:$Q,15,FALSE),"")</f>
        <v/>
      </c>
      <c r="AO56" s="98" t="str">
        <f>IFERROR(VLOOKUP($A56&amp;$AO$2,recordstotaallijst!$A:$Q,14,FALSE),"")</f>
        <v/>
      </c>
      <c r="AP56" s="93" t="str">
        <f>IFERROR(VLOOKUP($A56&amp;$AO$2,recordstotaallijst!$A:$Q,13,FALSE),"")</f>
        <v/>
      </c>
      <c r="AQ56" s="100" t="str">
        <f>IFERROR(VLOOKUP($A56&amp;$AO$2,recordstotaallijst!$A:$Q,15,FALSE),"")</f>
        <v/>
      </c>
    </row>
    <row r="57" spans="1:43" x14ac:dyDescent="0.55000000000000004">
      <c r="A57" s="36" t="s">
        <v>147</v>
      </c>
      <c r="B57" s="37"/>
      <c r="D57" s="38">
        <v>25</v>
      </c>
      <c r="E57" s="84" t="str">
        <f>IFERROR(VLOOKUP($A57&amp;$E$2,recordstotaallijst!$A:$Q,14,FALSE),"")</f>
        <v>Jayde Hooper</v>
      </c>
      <c r="F57" s="85">
        <f>IFERROR(VLOOKUP($A57&amp;$E$2,recordstotaallijst!$A:$Q,13,FALSE),"")</f>
        <v>4.0740740740740738E-4</v>
      </c>
      <c r="G57" s="86">
        <f>IFERROR(VLOOKUP($A57&amp;$E$2,recordstotaallijst!$A:$Q,15,FALSE),"")</f>
        <v>44101</v>
      </c>
      <c r="H57" s="84" t="str">
        <f>IFERROR(VLOOKUP($A57&amp;$H$2,recordstotaallijst!$A:$Q,14,FALSE),"")</f>
        <v>Liv Meulenberg</v>
      </c>
      <c r="I57" s="85">
        <f>IFERROR(VLOOKUP($A57&amp;$H$2,recordstotaallijst!$A:$Q,13,FALSE),"")</f>
        <v>3.9618055555555549E-4</v>
      </c>
      <c r="J57" s="86">
        <f>IFERROR(VLOOKUP($A57&amp;$H$2,recordstotaallijst!$A:$Q,15,FALSE),"")</f>
        <v>44108</v>
      </c>
      <c r="K57" s="84" t="str">
        <f>IFERROR(VLOOKUP($A57&amp;$K$2,recordstotaallijst!$A:$Q,14,FALSE),"")</f>
        <v>Emily ten Hoedt</v>
      </c>
      <c r="L57" s="85">
        <f>IFERROR(VLOOKUP($A57&amp;$K$2,recordstotaallijst!$A:$Q,13,FALSE),"")</f>
        <v>3.2384259259259258E-4</v>
      </c>
      <c r="M57" s="86">
        <f>IFERROR(VLOOKUP($A57&amp;$K$2,recordstotaallijst!$A:$Q,15,FALSE),"")</f>
        <v>45270</v>
      </c>
      <c r="N57" s="84" t="str">
        <f>IFERROR(VLOOKUP($A57&amp;$N$2,recordstotaallijst!$A:$Q,14,FALSE),"")</f>
        <v>Emily ten Hoedt</v>
      </c>
      <c r="O57" s="85">
        <f>IFERROR(VLOOKUP($A57&amp;$N$2,recordstotaallijst!$A:$Q,13,FALSE),"")</f>
        <v>3.1122685185185187E-4</v>
      </c>
      <c r="P57" s="86">
        <f>IFERROR(VLOOKUP($A57&amp;$N$2,recordstotaallijst!$A:$Q,15,FALSE),"")</f>
        <v>45375</v>
      </c>
      <c r="Q57" s="84" t="str">
        <f>IFERROR(VLOOKUP($A57&amp;$Q$2,recordstotaallijst!$A:$Q,14,FALSE),"")</f>
        <v/>
      </c>
      <c r="R57" s="85" t="str">
        <f>IFERROR(VLOOKUP($A57&amp;$Q$2,recordstotaallijst!$A:$Q,13,FALSE),"")</f>
        <v/>
      </c>
      <c r="S57" s="86" t="str">
        <f>IFERROR(VLOOKUP($A57&amp;$Q$2,recordstotaallijst!$A:$Q,15,FALSE),"")</f>
        <v/>
      </c>
      <c r="T57" s="84" t="str">
        <f>IFERROR(VLOOKUP($A57&amp;$T$2,recordstotaallijst!$A:$Q,14,FALSE),"")</f>
        <v/>
      </c>
      <c r="U57" s="85" t="str">
        <f>IFERROR(VLOOKUP($A57&amp;$T$2,recordstotaallijst!$A:$Q,13,FALSE),"")</f>
        <v/>
      </c>
      <c r="V57" s="86" t="str">
        <f>IFERROR(VLOOKUP($A57&amp;$T$2,recordstotaallijst!$A:$Q,15,FALSE),"")</f>
        <v/>
      </c>
      <c r="W57" s="84" t="str">
        <f>IFERROR(VLOOKUP($A57&amp;$W$2,recordstotaallijst!$A:$Q,14,FALSE),"")</f>
        <v/>
      </c>
      <c r="X57" s="85" t="str">
        <f>IFERROR(VLOOKUP($A57&amp;$W$2,recordstotaallijst!$A:$Q,13,FALSE),"")</f>
        <v/>
      </c>
      <c r="Y57" s="86" t="str">
        <f>IFERROR(VLOOKUP($A57&amp;$W$2,recordstotaallijst!$A:$Q,15,FALSE),"")</f>
        <v/>
      </c>
      <c r="Z57" s="87" t="str">
        <f>IFERROR(VLOOKUP($A57&amp;$Z$2,recordstotaallijst!$A:$Q,14,FALSE),"")</f>
        <v/>
      </c>
      <c r="AA57" s="88" t="str">
        <f>IFERROR(VLOOKUP($A57&amp;$Z$2,recordstotaallijst!$A:$Q,13,FALSE),"")</f>
        <v/>
      </c>
      <c r="AB57" s="89" t="str">
        <f>IFERROR(VLOOKUP($A57&amp;$Z$2,recordstotaallijst!$A:$Q,15,FALSE),"")</f>
        <v/>
      </c>
      <c r="AC57" s="90" t="str">
        <f>IFERROR(VLOOKUP($A57&amp;$AC$2,recordstotaallijst!$A:$Q,14,FALSE),"")</f>
        <v/>
      </c>
      <c r="AD57" s="85" t="str">
        <f>IFERROR(VLOOKUP($A57&amp;$AC$2,recordstotaallijst!$A:$Q,13,FALSE),"")</f>
        <v/>
      </c>
      <c r="AE57" s="86" t="str">
        <f>IFERROR(VLOOKUP($A57&amp;$AC$2,recordstotaallijst!$A:$Q,15,FALSE),"")</f>
        <v/>
      </c>
      <c r="AF57" s="87" t="str">
        <f>IFERROR(VLOOKUP($A57&amp;$AF$2,recordstotaallijst!$A:$Q,14,FALSE),"")</f>
        <v/>
      </c>
      <c r="AG57" s="88" t="str">
        <f>IFERROR(VLOOKUP($A57&amp;$AF$2,recordstotaallijst!$A:$Q,13,FALSE),"")</f>
        <v/>
      </c>
      <c r="AH57" s="89" t="str">
        <f>IFERROR(VLOOKUP($A57&amp;$AF$2,recordstotaallijst!$A:$Q,15,FALSE),"")</f>
        <v/>
      </c>
      <c r="AI57" s="90" t="str">
        <f>IFERROR(VLOOKUP($A57&amp;$AI$2,recordstotaallijst!$A:$Q,14,FALSE),"")</f>
        <v/>
      </c>
      <c r="AJ57" s="85" t="str">
        <f>IFERROR(VLOOKUP($A57&amp;$AI$2,recordstotaallijst!$A:$Q,13,FALSE),"")</f>
        <v/>
      </c>
      <c r="AK57" s="86" t="str">
        <f>IFERROR(VLOOKUP($A57&amp;$AI$2,recordstotaallijst!$A:$Q,15,FALSE),"")</f>
        <v/>
      </c>
      <c r="AL57" s="87" t="str">
        <f>IFERROR(VLOOKUP($A57&amp;$AL$2,recordstotaallijst!$A:$Q,14,FALSE),"")</f>
        <v/>
      </c>
      <c r="AM57" s="88" t="str">
        <f>IFERROR(VLOOKUP($A57&amp;$AL$2,recordstotaallijst!$A:$Q,13,FALSE),"")</f>
        <v/>
      </c>
      <c r="AN57" s="89" t="str">
        <f>IFERROR(VLOOKUP($A57&amp;$AL$2,recordstotaallijst!$A:$Q,15,FALSE),"")</f>
        <v/>
      </c>
      <c r="AO57" s="90" t="str">
        <f>IFERROR(VLOOKUP($A57&amp;$AO$2,recordstotaallijst!$A:$Q,14,FALSE),"")</f>
        <v/>
      </c>
      <c r="AP57" s="85" t="str">
        <f>IFERROR(VLOOKUP($A57&amp;$AO$2,recordstotaallijst!$A:$Q,13,FALSE),"")</f>
        <v/>
      </c>
      <c r="AQ57" s="91" t="str">
        <f>IFERROR(VLOOKUP($A57&amp;$AO$2,recordstotaallijst!$A:$Q,15,FALSE),"")</f>
        <v/>
      </c>
    </row>
    <row r="58" spans="1:43" x14ac:dyDescent="0.55000000000000004">
      <c r="A58" s="36" t="s">
        <v>148</v>
      </c>
      <c r="B58" s="37"/>
      <c r="D58" s="38">
        <v>50</v>
      </c>
      <c r="E58" s="84" t="str">
        <f>IFERROR(VLOOKUP($A58&amp;$E$2,recordstotaallijst!$A:$Q,14,FALSE),"")</f>
        <v/>
      </c>
      <c r="F58" s="85" t="str">
        <f>IFERROR(VLOOKUP($A58&amp;$E$2,recordstotaallijst!$A:$Q,13,FALSE),"")</f>
        <v/>
      </c>
      <c r="G58" s="86" t="str">
        <f>IFERROR(VLOOKUP($A58&amp;$E$2,recordstotaallijst!$A:$Q,15,FALSE),"")</f>
        <v/>
      </c>
      <c r="H58" s="84" t="str">
        <f>IFERROR(VLOOKUP($A58&amp;$H$2,recordstotaallijst!$A:$Q,14,FALSE),"")</f>
        <v>Johanna Neetzke</v>
      </c>
      <c r="I58" s="85">
        <f>IFERROR(VLOOKUP($A58&amp;$H$2,recordstotaallijst!$A:$Q,13,FALSE),"")</f>
        <v>8.7418981481481473E-4</v>
      </c>
      <c r="J58" s="86">
        <f>IFERROR(VLOOKUP($A58&amp;$H$2,recordstotaallijst!$A:$Q,15,FALSE),"")</f>
        <v>44507</v>
      </c>
      <c r="K58" s="84" t="str">
        <f>IFERROR(VLOOKUP($A58&amp;$K$2,recordstotaallijst!$A:$Q,14,FALSE),"")</f>
        <v>Evy Saarloos</v>
      </c>
      <c r="L58" s="85">
        <f>IFERROR(VLOOKUP($A58&amp;$K$2,recordstotaallijst!$A:$Q,13,FALSE),"")</f>
        <v>7.5601851851851861E-4</v>
      </c>
      <c r="M58" s="86">
        <f>IFERROR(VLOOKUP($A58&amp;$K$2,recordstotaallijst!$A:$Q,15,FALSE),"")</f>
        <v>44479</v>
      </c>
      <c r="N58" s="84" t="str">
        <f>IFERROR(VLOOKUP($A58&amp;$N$2,recordstotaallijst!$A:$Q,14,FALSE),"")</f>
        <v>Eliza Khoshdel</v>
      </c>
      <c r="O58" s="85">
        <f>IFERROR(VLOOKUP($A58&amp;$N$2,recordstotaallijst!$A:$Q,13,FALSE),"")</f>
        <v>5.831018518518519E-4</v>
      </c>
      <c r="P58" s="86">
        <f>IFERROR(VLOOKUP($A58&amp;$N$2,recordstotaallijst!$A:$Q,15,FALSE),"")</f>
        <v>45585</v>
      </c>
      <c r="Q58" s="84" t="str">
        <f>IFERROR(VLOOKUP($A58&amp;$Q$2,recordstotaallijst!$A:$Q,14,FALSE),"")</f>
        <v>Nina de Jongh</v>
      </c>
      <c r="R58" s="85">
        <f>IFERROR(VLOOKUP($A58&amp;$Q$2,recordstotaallijst!$A:$Q,13,FALSE),"")</f>
        <v>6.0428240740740744E-4</v>
      </c>
      <c r="S58" s="86">
        <f>IFERROR(VLOOKUP($A58&amp;$Q$2,recordstotaallijst!$A:$Q,15,FALSE),"")</f>
        <v>44465</v>
      </c>
      <c r="T58" s="84" t="str">
        <f>IFERROR(VLOOKUP($A58&amp;$T$2,recordstotaallijst!$A:$Q,14,FALSE),"")</f>
        <v>Nina de Jongh</v>
      </c>
      <c r="U58" s="85">
        <f>IFERROR(VLOOKUP($A58&amp;$T$2,recordstotaallijst!$A:$Q,13,FALSE),"")</f>
        <v>5.2719907407407414E-4</v>
      </c>
      <c r="V58" s="86">
        <f>IFERROR(VLOOKUP($A58&amp;$T$2,recordstotaallijst!$A:$Q,15,FALSE),"")</f>
        <v>44675</v>
      </c>
      <c r="W58" s="84" t="str">
        <f>IFERROR(VLOOKUP($A58&amp;$W$2,recordstotaallijst!$A:$Q,14,FALSE),"")</f>
        <v>Britt Colijn</v>
      </c>
      <c r="X58" s="85">
        <f>IFERROR(VLOOKUP($A58&amp;$W$2,recordstotaallijst!$A:$Q,13,FALSE),"")</f>
        <v>4.8587962962962967E-4</v>
      </c>
      <c r="Y58" s="86">
        <f>IFERROR(VLOOKUP($A58&amp;$W$2,recordstotaallijst!$A:$Q,15,FALSE),"")</f>
        <v>43829</v>
      </c>
      <c r="Z58" s="87" t="str">
        <f>IFERROR(VLOOKUP($A58&amp;$Z$2,recordstotaallijst!$A:$Q,14,FALSE),"")</f>
        <v>Aukje Grijseels</v>
      </c>
      <c r="AA58" s="88">
        <f>IFERROR(VLOOKUP($A58&amp;$Z$2,recordstotaallijst!$A:$Q,13,FALSE),"")</f>
        <v>4.615740740740741E-4</v>
      </c>
      <c r="AB58" s="89">
        <f>IFERROR(VLOOKUP($A58&amp;$Z$2,recordstotaallijst!$A:$Q,15,FALSE),"")</f>
        <v>44094</v>
      </c>
      <c r="AC58" s="90" t="str">
        <f>IFERROR(VLOOKUP($A58&amp;$AC$2,recordstotaallijst!$A:$Q,14,FALSE),"")</f>
        <v>Aukje Grijseels</v>
      </c>
      <c r="AD58" s="85">
        <f>IFERROR(VLOOKUP($A58&amp;$AC$2,recordstotaallijst!$A:$Q,13,FALSE),"")</f>
        <v>4.3379629629629627E-4</v>
      </c>
      <c r="AE58" s="86">
        <f>IFERROR(VLOOKUP($A58&amp;$AC$2,recordstotaallijst!$A:$Q,15,FALSE),"")</f>
        <v>44542</v>
      </c>
      <c r="AF58" s="87" t="str">
        <f>IFERROR(VLOOKUP($A58&amp;$AF$2,recordstotaallijst!$A:$Q,14,FALSE),"")</f>
        <v>Aukje Grijseels</v>
      </c>
      <c r="AG58" s="88">
        <f>IFERROR(VLOOKUP($A58&amp;$AF$2,recordstotaallijst!$A:$Q,13,FALSE),"")</f>
        <v>4.1712962962962965E-4</v>
      </c>
      <c r="AH58" s="89">
        <f>IFERROR(VLOOKUP($A58&amp;$AF$2,recordstotaallijst!$A:$Q,15,FALSE),"")</f>
        <v>44702</v>
      </c>
      <c r="AI58" s="90" t="str">
        <f>IFERROR(VLOOKUP($A58&amp;$AI$2,recordstotaallijst!$A:$Q,14,FALSE),"")</f>
        <v>Aukje Grijseels</v>
      </c>
      <c r="AJ58" s="85">
        <f>IFERROR(VLOOKUP($A58&amp;$AI$2,recordstotaallijst!$A:$Q,13,FALSE),"")</f>
        <v>4.2233796296296306E-4</v>
      </c>
      <c r="AK58" s="86">
        <f>IFERROR(VLOOKUP($A58&amp;$AI$2,recordstotaallijst!$A:$Q,15,FALSE),"")</f>
        <v>44948</v>
      </c>
      <c r="AL58" s="87" t="str">
        <f>IFERROR(VLOOKUP($A58&amp;$AL$2,recordstotaallijst!$A:$Q,14,FALSE),"")</f>
        <v>Isabella Grijseels</v>
      </c>
      <c r="AM58" s="88">
        <f>IFERROR(VLOOKUP($A58&amp;$AL$2,recordstotaallijst!$A:$Q,13,FALSE),"")</f>
        <v>4.2893518518518519E-4</v>
      </c>
      <c r="AN58" s="89">
        <f>IFERROR(VLOOKUP($A58&amp;$AL$2,recordstotaallijst!$A:$Q,15,FALSE),"")</f>
        <v>44718</v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91" t="str">
        <f>IFERROR(VLOOKUP($A58&amp;$AO$2,recordstotaallijst!$A:$Q,15,FALSE),"")</f>
        <v/>
      </c>
    </row>
    <row r="59" spans="1:43" x14ac:dyDescent="0.55000000000000004">
      <c r="A59" s="36" t="s">
        <v>149</v>
      </c>
      <c r="B59" s="37"/>
      <c r="D59" s="38">
        <v>100</v>
      </c>
      <c r="E59" s="84" t="str">
        <f>IFERROR(VLOOKUP($A59&amp;$E$2,recordstotaallijst!$A:$Q,14,FALSE),"")</f>
        <v/>
      </c>
      <c r="F59" s="85" t="str">
        <f>IFERROR(VLOOKUP($A59&amp;$E$2,recordstotaallijst!$A:$Q,13,FALSE),"")</f>
        <v/>
      </c>
      <c r="G59" s="86" t="str">
        <f>IFERROR(VLOOKUP($A59&amp;$E$2,recordstotaallijst!$A:$Q,15,FALSE),"")</f>
        <v/>
      </c>
      <c r="H59" s="84" t="str">
        <f>IFERROR(VLOOKUP($A59&amp;$H$2,recordstotaallijst!$A:$Q,14,FALSE),"")</f>
        <v>Johanna Neetzke</v>
      </c>
      <c r="I59" s="85">
        <f>IFERROR(VLOOKUP($A59&amp;$H$2,recordstotaallijst!$A:$Q,13,FALSE),"")</f>
        <v>1.8907407407407406E-3</v>
      </c>
      <c r="J59" s="86">
        <f>IFERROR(VLOOKUP($A59&amp;$H$2,recordstotaallijst!$A:$Q,15,FALSE),"")</f>
        <v>44507</v>
      </c>
      <c r="K59" s="84" t="str">
        <f>IFERROR(VLOOKUP($A59&amp;$K$2,recordstotaallijst!$A:$Q,14,FALSE),"")</f>
        <v/>
      </c>
      <c r="L59" s="85" t="str">
        <f>IFERROR(VLOOKUP($A59&amp;$K$2,recordstotaallijst!$A:$Q,13,FALSE),"")</f>
        <v/>
      </c>
      <c r="M59" s="86" t="str">
        <f>IFERROR(VLOOKUP($A59&amp;$K$2,recordstotaallijst!$A:$Q,15,FALSE),"")</f>
        <v/>
      </c>
      <c r="N59" s="84" t="str">
        <f>IFERROR(VLOOKUP($A59&amp;$N$2,recordstotaallijst!$A:$Q,14,FALSE),"")</f>
        <v>Nina de Jongh</v>
      </c>
      <c r="O59" s="85">
        <f>IFERROR(VLOOKUP($A59&amp;$N$2,recordstotaallijst!$A:$Q,13,FALSE),"")</f>
        <v>1.3373842592592593E-3</v>
      </c>
      <c r="P59" s="86">
        <f>IFERROR(VLOOKUP($A59&amp;$N$2,recordstotaallijst!$A:$Q,15,FALSE),"")</f>
        <v>44108</v>
      </c>
      <c r="Q59" s="84" t="str">
        <f>IFERROR(VLOOKUP($A59&amp;$Q$2,recordstotaallijst!$A:$Q,14,FALSE),"")</f>
        <v>Nina de Jongh</v>
      </c>
      <c r="R59" s="85">
        <f>IFERROR(VLOOKUP($A59&amp;$Q$2,recordstotaallijst!$A:$Q,13,FALSE),"")</f>
        <v>1.2510416666666668E-3</v>
      </c>
      <c r="S59" s="86">
        <f>IFERROR(VLOOKUP($A59&amp;$Q$2,recordstotaallijst!$A:$Q,15,FALSE),"")</f>
        <v>44507</v>
      </c>
      <c r="T59" s="84" t="str">
        <f>IFERROR(VLOOKUP($A59&amp;$T$2,recordstotaallijst!$A:$Q,14,FALSE),"")</f>
        <v>Evy Saarloos</v>
      </c>
      <c r="U59" s="85">
        <f>IFERROR(VLOOKUP($A59&amp;$T$2,recordstotaallijst!$A:$Q,13,FALSE),"")</f>
        <v>1.1775462962962963E-3</v>
      </c>
      <c r="V59" s="86">
        <f>IFERROR(VLOOKUP($A59&amp;$T$2,recordstotaallijst!$A:$Q,15,FALSE),"")</f>
        <v>45564</v>
      </c>
      <c r="W59" s="84" t="str">
        <f>IFERROR(VLOOKUP($A59&amp;$W$2,recordstotaallijst!$A:$Q,14,FALSE),"")</f>
        <v>Britt Colijn</v>
      </c>
      <c r="X59" s="85">
        <f>IFERROR(VLOOKUP($A59&amp;$W$2,recordstotaallijst!$A:$Q,13,FALSE),"")</f>
        <v>1.0313657407407409E-3</v>
      </c>
      <c r="Y59" s="86">
        <f>IFERROR(VLOOKUP($A59&amp;$W$2,recordstotaallijst!$A:$Q,15,FALSE),"")</f>
        <v>43807</v>
      </c>
      <c r="Z59" s="87" t="str">
        <f>IFERROR(VLOOKUP($A59&amp;$Z$2,recordstotaallijst!$A:$Q,14,FALSE),"")</f>
        <v>Aukje Grijseels</v>
      </c>
      <c r="AA59" s="88">
        <f>IFERROR(VLOOKUP($A59&amp;$Z$2,recordstotaallijst!$A:$Q,13,FALSE),"")</f>
        <v>1.0313657407407409E-3</v>
      </c>
      <c r="AB59" s="89">
        <f>IFERROR(VLOOKUP($A59&amp;$Z$2,recordstotaallijst!$A:$Q,15,FALSE),"")</f>
        <v>44094</v>
      </c>
      <c r="AC59" s="90" t="str">
        <f>IFERROR(VLOOKUP($A59&amp;$AC$2,recordstotaallijst!$A:$Q,14,FALSE),"")</f>
        <v>Aukje Grijseels</v>
      </c>
      <c r="AD59" s="85">
        <f>IFERROR(VLOOKUP($A59&amp;$AC$2,recordstotaallijst!$A:$Q,13,FALSE),"")</f>
        <v>9.2245370370370365E-4</v>
      </c>
      <c r="AE59" s="86">
        <f>IFERROR(VLOOKUP($A59&amp;$AC$2,recordstotaallijst!$A:$Q,15,FALSE),"")</f>
        <v>44542</v>
      </c>
      <c r="AF59" s="87" t="str">
        <f>IFERROR(VLOOKUP($A59&amp;$AF$2,recordstotaallijst!$A:$Q,14,FALSE),"")</f>
        <v>Aukje Grijseels</v>
      </c>
      <c r="AG59" s="88">
        <f>IFERROR(VLOOKUP($A59&amp;$AF$2,recordstotaallijst!$A:$Q,13,FALSE),"")</f>
        <v>9.1412037037037037E-4</v>
      </c>
      <c r="AH59" s="89">
        <f>IFERROR(VLOOKUP($A59&amp;$AF$2,recordstotaallijst!$A:$Q,15,FALSE),"")</f>
        <v>44702</v>
      </c>
      <c r="AI59" s="90" t="str">
        <f>IFERROR(VLOOKUP($A59&amp;$AI$2,recordstotaallijst!$A:$Q,14,FALSE),"")</f>
        <v>Aukje Grijseels</v>
      </c>
      <c r="AJ59" s="85">
        <f>IFERROR(VLOOKUP($A59&amp;$AI$2,recordstotaallijst!$A:$Q,13,FALSE),"")</f>
        <v>9.3518518518518516E-4</v>
      </c>
      <c r="AK59" s="86">
        <f>IFERROR(VLOOKUP($A59&amp;$AI$2,recordstotaallijst!$A:$Q,15,FALSE),"")</f>
        <v>44948</v>
      </c>
      <c r="AL59" s="87" t="str">
        <f>IFERROR(VLOOKUP($A59&amp;$AL$2,recordstotaallijst!$A:$Q,14,FALSE),"")</f>
        <v>Isabella Grijseels</v>
      </c>
      <c r="AM59" s="88">
        <f>IFERROR(VLOOKUP($A59&amp;$AL$2,recordstotaallijst!$A:$Q,13,FALSE),"")</f>
        <v>9.4039351851851847E-4</v>
      </c>
      <c r="AN59" s="89">
        <f>IFERROR(VLOOKUP($A59&amp;$AL$2,recordstotaallijst!$A:$Q,15,FALSE),"")</f>
        <v>44702</v>
      </c>
      <c r="AO59" s="90" t="str">
        <f>IFERROR(VLOOKUP($A59&amp;$AO$2,recordstotaallijst!$A:$Q,14,FALSE),"")</f>
        <v>Isabella Grijseels</v>
      </c>
      <c r="AP59" s="85">
        <f>IFERROR(VLOOKUP($A59&amp;$AO$2,recordstotaallijst!$A:$Q,13,FALSE),"")</f>
        <v>9.7974537037037041E-4</v>
      </c>
      <c r="AQ59" s="91">
        <f>IFERROR(VLOOKUP($A59&amp;$AO$2,recordstotaallijst!$A:$Q,15,FALSE),"")</f>
        <v>44948</v>
      </c>
    </row>
    <row r="60" spans="1:43" x14ac:dyDescent="0.55000000000000004">
      <c r="A60" s="36" t="s">
        <v>150</v>
      </c>
      <c r="B60" s="37"/>
      <c r="D60" s="38">
        <v>200</v>
      </c>
      <c r="E60" s="84" t="str">
        <f>IFERROR(VLOOKUP($A60&amp;$E$2,recordstotaallijst!$A:$Q,14,FALSE),"")</f>
        <v/>
      </c>
      <c r="F60" s="85" t="str">
        <f>IFERROR(VLOOKUP($A60&amp;$E$2,recordstotaallijst!$A:$Q,13,FALSE),"")</f>
        <v/>
      </c>
      <c r="G60" s="86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4" t="str">
        <f>IFERROR(VLOOKUP($A60&amp;$K$2,recordstotaallijst!$A:$Q,14,FALSE),"")</f>
        <v/>
      </c>
      <c r="L60" s="85" t="str">
        <f>IFERROR(VLOOKUP($A60&amp;$K$2,recordstotaallijst!$A:$Q,13,FALSE),"")</f>
        <v/>
      </c>
      <c r="M60" s="86" t="str">
        <f>IFERROR(VLOOKUP($A60&amp;$K$2,recordstotaallijst!$A:$Q,15,FALSE),"")</f>
        <v/>
      </c>
      <c r="N60" s="84" t="str">
        <f>IFERROR(VLOOKUP($A60&amp;$N$2,recordstotaallijst!$A:$Q,14,FALSE),"")</f>
        <v/>
      </c>
      <c r="O60" s="85" t="str">
        <f>IFERROR(VLOOKUP($A60&amp;$N$2,recordstotaallijst!$A:$Q,13,FALSE),"")</f>
        <v/>
      </c>
      <c r="P60" s="86" t="str">
        <f>IFERROR(VLOOKUP($A60&amp;$N$2,recordstotaallijst!$A:$Q,15,FALSE),"")</f>
        <v/>
      </c>
      <c r="Q60" s="84" t="str">
        <f>IFERROR(VLOOKUP($A60&amp;$Q$2,recordstotaallijst!$A:$Q,14,FALSE),"")</f>
        <v/>
      </c>
      <c r="R60" s="85" t="str">
        <f>IFERROR(VLOOKUP($A60&amp;$Q$2,recordstotaallijst!$A:$Q,13,FALSE),"")</f>
        <v/>
      </c>
      <c r="S60" s="86" t="str">
        <f>IFERROR(VLOOKUP($A60&amp;$Q$2,recordstotaallijst!$A:$Q,15,FALSE),"")</f>
        <v/>
      </c>
      <c r="T60" s="84" t="str">
        <f>IFERROR(VLOOKUP($A60&amp;$T$2,recordstotaallijst!$A:$Q,14,FALSE),"")</f>
        <v/>
      </c>
      <c r="U60" s="85" t="str">
        <f>IFERROR(VLOOKUP($A60&amp;$T$2,recordstotaallijst!$A:$Q,13,FALSE),"")</f>
        <v/>
      </c>
      <c r="V60" s="86" t="str">
        <f>IFERROR(VLOOKUP($A60&amp;$T$2,recordstotaallijst!$A:$Q,15,FALSE),"")</f>
        <v/>
      </c>
      <c r="W60" s="84" t="str">
        <f>IFERROR(VLOOKUP($A60&amp;$W$2,recordstotaallijst!$A:$Q,14,FALSE),"")</f>
        <v>Britt Colijn</v>
      </c>
      <c r="X60" s="85">
        <f>IFERROR(VLOOKUP($A60&amp;$W$2,recordstotaallijst!$A:$Q,13,FALSE),"")</f>
        <v>2.3069444444444444E-3</v>
      </c>
      <c r="Y60" s="86">
        <f>IFERROR(VLOOKUP($A60&amp;$W$2,recordstotaallijst!$A:$Q,15,FALSE),"")</f>
        <v>43785</v>
      </c>
      <c r="Z60" s="87" t="str">
        <f>IFERROR(VLOOKUP($A60&amp;$Z$2,recordstotaallijst!$A:$Q,14,FALSE),"")</f>
        <v>Aukje Grijseels</v>
      </c>
      <c r="AA60" s="88">
        <f>IFERROR(VLOOKUP($A60&amp;$Z$2,recordstotaallijst!$A:$Q,13,FALSE),"")</f>
        <v>2.1392361111111109E-3</v>
      </c>
      <c r="AB60" s="89">
        <f>IFERROR(VLOOKUP($A60&amp;$Z$2,recordstotaallijst!$A:$Q,15,FALSE),"")</f>
        <v>44094</v>
      </c>
      <c r="AC60" s="90" t="str">
        <f>IFERROR(VLOOKUP($A60&amp;$AC$2,recordstotaallijst!$A:$Q,14,FALSE),"")</f>
        <v>Aukje Grijseels</v>
      </c>
      <c r="AD60" s="85">
        <f>IFERROR(VLOOKUP($A60&amp;$AC$2,recordstotaallijst!$A:$Q,13,FALSE),"")</f>
        <v>2.000462962962963E-3</v>
      </c>
      <c r="AE60" s="86">
        <f>IFERROR(VLOOKUP($A60&amp;$AC$2,recordstotaallijst!$A:$Q,15,FALSE),"")</f>
        <v>44542</v>
      </c>
      <c r="AF60" s="87" t="str">
        <f>IFERROR(VLOOKUP($A60&amp;$AF$2,recordstotaallijst!$A:$Q,14,FALSE),"")</f>
        <v>Aukje Grijseels</v>
      </c>
      <c r="AG60" s="88">
        <f>IFERROR(VLOOKUP($A60&amp;$AF$2,recordstotaallijst!$A:$Q,13,FALSE),"")</f>
        <v>1.9810185185185182E-3</v>
      </c>
      <c r="AH60" s="89">
        <f>IFERROR(VLOOKUP($A60&amp;$AF$2,recordstotaallijst!$A:$Q,15,FALSE),"")</f>
        <v>44871</v>
      </c>
      <c r="AI60" s="90" t="str">
        <f>IFERROR(VLOOKUP($A60&amp;$AI$2,recordstotaallijst!$A:$Q,14,FALSE),"")</f>
        <v>Aukje Grijseels</v>
      </c>
      <c r="AJ60" s="85">
        <f>IFERROR(VLOOKUP($A60&amp;$AI$2,recordstotaallijst!$A:$Q,13,FALSE),"")</f>
        <v>2.0150462962962965E-3</v>
      </c>
      <c r="AK60" s="86">
        <f>IFERROR(VLOOKUP($A60&amp;$AI$2,recordstotaallijst!$A:$Q,15,FALSE),"")</f>
        <v>44955</v>
      </c>
      <c r="AL60" s="87" t="str">
        <f>IFERROR(VLOOKUP($A60&amp;$AL$2,recordstotaallijst!$A:$Q,14,FALSE),"")</f>
        <v>Isabella Grijseels</v>
      </c>
      <c r="AM60" s="88">
        <f>IFERROR(VLOOKUP($A60&amp;$AL$2,recordstotaallijst!$A:$Q,13,FALSE),"")</f>
        <v>2.0796296296296296E-3</v>
      </c>
      <c r="AN60" s="89">
        <f>IFERROR(VLOOKUP($A60&amp;$AL$2,recordstotaallijst!$A:$Q,15,FALSE),"")</f>
        <v>44871</v>
      </c>
      <c r="AO60" s="90" t="str">
        <f>IFERROR(VLOOKUP($A60&amp;$AO$2,recordstotaallijst!$A:$Q,14,FALSE),"")</f>
        <v>Isabella Grijseels</v>
      </c>
      <c r="AP60" s="85">
        <f>IFERROR(VLOOKUP($A60&amp;$AO$2,recordstotaallijst!$A:$Q,13,FALSE),"")</f>
        <v>2.0717592592592593E-3</v>
      </c>
      <c r="AQ60" s="91">
        <f>IFERROR(VLOOKUP($A60&amp;$AO$2,recordstotaallijst!$A:$Q,15,FALSE),"")</f>
        <v>44948</v>
      </c>
    </row>
    <row r="61" spans="1:43" s="83" customFormat="1" ht="18.3" x14ac:dyDescent="0.7">
      <c r="A61" s="29"/>
      <c r="B61" s="30"/>
      <c r="C61" s="29" t="s">
        <v>17</v>
      </c>
      <c r="D61" s="31"/>
      <c r="E61" s="92" t="str">
        <f>IFERROR(VLOOKUP($A61&amp;$E$2,recordstotaallijst!$A:$Q,14,FALSE),"")</f>
        <v/>
      </c>
      <c r="F61" s="93" t="str">
        <f>IFERROR(VLOOKUP($A61&amp;$E$2,recordstotaallijst!$A:$Q,13,FALSE),"")</f>
        <v/>
      </c>
      <c r="G61" s="94" t="str">
        <f>IFERROR(VLOOKUP($A61&amp;$E$2,recordstotaallijst!$A:$Q,15,FALSE),"")</f>
        <v/>
      </c>
      <c r="H61" s="92" t="str">
        <f>IFERROR(VLOOKUP($A61&amp;$H$2,recordstotaallijst!$A:$Q,14,FALSE),"")</f>
        <v/>
      </c>
      <c r="I61" s="93" t="str">
        <f>IFERROR(VLOOKUP($A61&amp;$H$2,recordstotaallijst!$A:$Q,13,FALSE),"")</f>
        <v/>
      </c>
      <c r="J61" s="94" t="str">
        <f>IFERROR(VLOOKUP($A61&amp;$H$2,recordstotaallijst!$A:$Q,15,FALSE),"")</f>
        <v/>
      </c>
      <c r="K61" s="92" t="str">
        <f>IFERROR(VLOOKUP($A61&amp;$K$2,recordstotaallijst!$A:$Q,14,FALSE),"")</f>
        <v/>
      </c>
      <c r="L61" s="93" t="str">
        <f>IFERROR(VLOOKUP($A61&amp;$K$2,recordstotaallijst!$A:$Q,13,FALSE),"")</f>
        <v/>
      </c>
      <c r="M61" s="94" t="str">
        <f>IFERROR(VLOOKUP($A61&amp;$K$2,recordstotaallijst!$A:$Q,15,FALSE),"")</f>
        <v/>
      </c>
      <c r="N61" s="92" t="str">
        <f>IFERROR(VLOOKUP($A61&amp;$N$2,recordstotaallijst!$A:$Q,14,FALSE),"")</f>
        <v/>
      </c>
      <c r="O61" s="93" t="str">
        <f>IFERROR(VLOOKUP($A61&amp;$N$2,recordstotaallijst!$A:$Q,13,FALSE),"")</f>
        <v/>
      </c>
      <c r="P61" s="94" t="str">
        <f>IFERROR(VLOOKUP($A61&amp;$N$2,recordstotaallijst!$A:$Q,15,FALSE),"")</f>
        <v/>
      </c>
      <c r="Q61" s="92" t="str">
        <f>IFERROR(VLOOKUP($A61&amp;$Q$2,recordstotaallijst!$A:$Q,14,FALSE),"")</f>
        <v/>
      </c>
      <c r="R61" s="93" t="str">
        <f>IFERROR(VLOOKUP($A61&amp;$Q$2,recordstotaallijst!$A:$Q,13,FALSE),"")</f>
        <v/>
      </c>
      <c r="S61" s="94" t="str">
        <f>IFERROR(VLOOKUP($A61&amp;$Q$2,recordstotaallijst!$A:$Q,15,FALSE),"")</f>
        <v/>
      </c>
      <c r="T61" s="92" t="str">
        <f>IFERROR(VLOOKUP($A61&amp;$T$2,recordstotaallijst!$A:$Q,14,FALSE),"")</f>
        <v/>
      </c>
      <c r="U61" s="93" t="str">
        <f>IFERROR(VLOOKUP($A61&amp;$T$2,recordstotaallijst!$A:$Q,13,FALSE),"")</f>
        <v/>
      </c>
      <c r="V61" s="94" t="str">
        <f>IFERROR(VLOOKUP($A61&amp;$T$2,recordstotaallijst!$A:$Q,15,FALSE),"")</f>
        <v/>
      </c>
      <c r="W61" s="92" t="str">
        <f>IFERROR(VLOOKUP($A61&amp;$W$2,recordstotaallijst!$A:$Q,14,FALSE),"")</f>
        <v/>
      </c>
      <c r="X61" s="93" t="str">
        <f>IFERROR(VLOOKUP($A61&amp;$W$2,recordstotaallijst!$A:$Q,13,FALSE),"")</f>
        <v/>
      </c>
      <c r="Y61" s="94" t="str">
        <f>IFERROR(VLOOKUP($A61&amp;$W$2,recordstotaallijst!$A:$Q,15,FALSE),"")</f>
        <v/>
      </c>
      <c r="Z61" s="95" t="str">
        <f>IFERROR(VLOOKUP($A61&amp;$Z$2,recordstotaallijst!$A:$Q,14,FALSE),"")</f>
        <v/>
      </c>
      <c r="AA61" s="96" t="str">
        <f>IFERROR(VLOOKUP($A61&amp;$Z$2,recordstotaallijst!$A:$Q,13,FALSE),"")</f>
        <v/>
      </c>
      <c r="AB61" s="97" t="str">
        <f>IFERROR(VLOOKUP($A61&amp;$Z$2,recordstotaallijst!$A:$Q,15,FALSE),"")</f>
        <v/>
      </c>
      <c r="AC61" s="98" t="str">
        <f>IFERROR(VLOOKUP($A61&amp;$AC$2,recordstotaallijst!$A:$Q,14,FALSE),"")</f>
        <v/>
      </c>
      <c r="AD61" s="93" t="str">
        <f>IFERROR(VLOOKUP($A61&amp;$AC$2,recordstotaallijst!$A:$Q,13,FALSE),"")</f>
        <v/>
      </c>
      <c r="AE61" s="94" t="str">
        <f>IFERROR(VLOOKUP($A61&amp;$AC$2,recordstotaallijst!$A:$Q,15,FALSE),"")</f>
        <v/>
      </c>
      <c r="AF61" s="95" t="str">
        <f>IFERROR(VLOOKUP($A61&amp;$AF$2,recordstotaallijst!$A:$Q,14,FALSE),"")</f>
        <v/>
      </c>
      <c r="AG61" s="96" t="str">
        <f>IFERROR(VLOOKUP($A61&amp;$AF$2,recordstotaallijst!$A:$Q,13,FALSE),"")</f>
        <v/>
      </c>
      <c r="AH61" s="97" t="str">
        <f>IFERROR(VLOOKUP($A61&amp;$AF$2,recordstotaallijst!$A:$Q,15,FALSE),"")</f>
        <v/>
      </c>
      <c r="AI61" s="98" t="str">
        <f>IFERROR(VLOOKUP($A61&amp;$AI$2,recordstotaallijst!$A:$Q,14,FALSE),"")</f>
        <v/>
      </c>
      <c r="AJ61" s="93" t="str">
        <f>IFERROR(VLOOKUP($A61&amp;$AI$2,recordstotaallijst!$A:$Q,13,FALSE),"")</f>
        <v/>
      </c>
      <c r="AK61" s="94" t="str">
        <f>IFERROR(VLOOKUP($A61&amp;$AI$2,recordstotaallijst!$A:$Q,15,FALSE),"")</f>
        <v/>
      </c>
      <c r="AL61" s="95" t="str">
        <f>IFERROR(VLOOKUP($A61&amp;$AL$2,recordstotaallijst!$A:$Q,14,FALSE),"")</f>
        <v/>
      </c>
      <c r="AM61" s="96" t="str">
        <f>IFERROR(VLOOKUP($A61&amp;$AL$2,recordstotaallijst!$A:$Q,13,FALSE),"")</f>
        <v/>
      </c>
      <c r="AN61" s="97" t="str">
        <f>IFERROR(VLOOKUP($A61&amp;$AL$2,recordstotaallijst!$A:$Q,15,FALSE),"")</f>
        <v/>
      </c>
      <c r="AO61" s="98" t="str">
        <f>IFERROR(VLOOKUP($A61&amp;$AO$2,recordstotaallijst!$A:$Q,14,FALSE),"")</f>
        <v/>
      </c>
      <c r="AP61" s="93" t="str">
        <f>IFERROR(VLOOKUP($A61&amp;$AO$2,recordstotaallijst!$A:$Q,13,FALSE),"")</f>
        <v/>
      </c>
      <c r="AQ61" s="100" t="str">
        <f>IFERROR(VLOOKUP($A61&amp;$AO$2,recordstotaallijst!$A:$Q,15,FALSE),"")</f>
        <v/>
      </c>
    </row>
    <row r="62" spans="1:43" x14ac:dyDescent="0.55000000000000004">
      <c r="A62" s="36" t="s">
        <v>151</v>
      </c>
      <c r="B62" s="37"/>
      <c r="D62" s="38">
        <v>100</v>
      </c>
      <c r="E62" s="84" t="str">
        <f>IFERROR(VLOOKUP($A62&amp;$E$2,recordstotaallijst!$A:$Q,14,FALSE),"")</f>
        <v/>
      </c>
      <c r="F62" s="85" t="str">
        <f>IFERROR(VLOOKUP($A62&amp;$E$2,recordstotaallijst!$A:$Q,13,FALSE),"")</f>
        <v/>
      </c>
      <c r="G62" s="86" t="str">
        <f>IFERROR(VLOOKUP($A62&amp;$E$2,recordstotaallijst!$A:$Q,15,FALSE),"")</f>
        <v/>
      </c>
      <c r="H62" s="84" t="str">
        <f>IFERROR(VLOOKUP($A62&amp;$H$2,recordstotaallijst!$A:$Q,14,FALSE),"")</f>
        <v/>
      </c>
      <c r="I62" s="85" t="str">
        <f>IFERROR(VLOOKUP($A62&amp;$H$2,recordstotaallijst!$A:$Q,13,FALSE),"")</f>
        <v/>
      </c>
      <c r="J62" s="86" t="str">
        <f>IFERROR(VLOOKUP($A62&amp;$H$2,recordstotaallijst!$A:$Q,15,FALSE),"")</f>
        <v/>
      </c>
      <c r="K62" s="84" t="str">
        <f>IFERROR(VLOOKUP($A62&amp;$K$2,recordstotaallijst!$A:$Q,14,FALSE),"")</f>
        <v>Johanna Neetzke</v>
      </c>
      <c r="L62" s="85">
        <f>IFERROR(VLOOKUP($A62&amp;$K$2,recordstotaallijst!$A:$Q,13,FALSE),"")</f>
        <v>1.7376157407407407E-3</v>
      </c>
      <c r="M62" s="86">
        <f>IFERROR(VLOOKUP($A62&amp;$K$2,recordstotaallijst!$A:$Q,15,FALSE),"")</f>
        <v>44822</v>
      </c>
      <c r="N62" s="84" t="str">
        <f>IFERROR(VLOOKUP($A62&amp;$N$2,recordstotaallijst!$A:$Q,14,FALSE),"")</f>
        <v>Evy Saarloos</v>
      </c>
      <c r="O62" s="85">
        <f>IFERROR(VLOOKUP($A62&amp;$N$2,recordstotaallijst!$A:$Q,13,FALSE),"")</f>
        <v>1.2098379629629629E-3</v>
      </c>
      <c r="P62" s="86">
        <f>IFERROR(VLOOKUP($A62&amp;$N$2,recordstotaallijst!$A:$Q,15,FALSE),"")</f>
        <v>44885</v>
      </c>
      <c r="Q62" s="84" t="str">
        <f>IFERROR(VLOOKUP($A62&amp;$Q$2,recordstotaallijst!$A:$Q,14,FALSE),"")</f>
        <v>Nina de Jongh</v>
      </c>
      <c r="R62" s="85">
        <f>IFERROR(VLOOKUP($A62&amp;$Q$2,recordstotaallijst!$A:$Q,13,FALSE),"")</f>
        <v>1.107986111111111E-3</v>
      </c>
      <c r="S62" s="86">
        <f>IFERROR(VLOOKUP($A62&amp;$Q$2,recordstotaallijst!$A:$Q,15,FALSE),"")</f>
        <v>44528</v>
      </c>
      <c r="T62" s="84" t="str">
        <f>IFERROR(VLOOKUP($A62&amp;$T$2,recordstotaallijst!$A:$Q,14,FALSE),"")</f>
        <v>Nina de Jongh</v>
      </c>
      <c r="U62" s="85">
        <f>IFERROR(VLOOKUP($A62&amp;$T$2,recordstotaallijst!$A:$Q,13,FALSE),"")</f>
        <v>1.0358796296296297E-3</v>
      </c>
      <c r="V62" s="86">
        <f>IFERROR(VLOOKUP($A62&amp;$T$2,recordstotaallijst!$A:$Q,15,FALSE),"")</f>
        <v>44738</v>
      </c>
      <c r="W62" s="84" t="str">
        <f>IFERROR(VLOOKUP($A62&amp;$W$2,recordstotaallijst!$A:$Q,14,FALSE),"")</f>
        <v>Britt Colijn</v>
      </c>
      <c r="X62" s="85">
        <f>IFERROR(VLOOKUP($A62&amp;$W$2,recordstotaallijst!$A:$Q,13,FALSE),"")</f>
        <v>8.8449074074074081E-4</v>
      </c>
      <c r="Y62" s="86">
        <f>IFERROR(VLOOKUP($A62&amp;$W$2,recordstotaallijst!$A:$Q,15,FALSE),"")</f>
        <v>43807</v>
      </c>
      <c r="Z62" s="87" t="str">
        <f>IFERROR(VLOOKUP($A62&amp;$Z$2,recordstotaallijst!$A:$Q,14,FALSE),"")</f>
        <v>Britt Colijn</v>
      </c>
      <c r="AA62" s="88">
        <f>IFERROR(VLOOKUP($A62&amp;$Z$2,recordstotaallijst!$A:$Q,13,FALSE),"")</f>
        <v>8.8159722222222231E-4</v>
      </c>
      <c r="AB62" s="89">
        <f>IFERROR(VLOOKUP($A62&amp;$Z$2,recordstotaallijst!$A:$Q,15,FALSE),"")</f>
        <v>44094</v>
      </c>
      <c r="AC62" s="90" t="str">
        <f>IFERROR(VLOOKUP($A62&amp;$AC$2,recordstotaallijst!$A:$Q,14,FALSE),"")</f>
        <v>Britt Colijn</v>
      </c>
      <c r="AD62" s="85">
        <f>IFERROR(VLOOKUP($A62&amp;$AC$2,recordstotaallijst!$A:$Q,13,FALSE),"")</f>
        <v>8.7615740740740742E-4</v>
      </c>
      <c r="AE62" s="86">
        <f>IFERROR(VLOOKUP($A62&amp;$AC$2,recordstotaallijst!$A:$Q,15,FALSE),"")</f>
        <v>44451</v>
      </c>
      <c r="AF62" s="87" t="str">
        <f>IFERROR(VLOOKUP($A62&amp;$AF$2,recordstotaallijst!$A:$Q,14,FALSE),"")</f>
        <v>Britt Colijn</v>
      </c>
      <c r="AG62" s="88">
        <f>IFERROR(VLOOKUP($A62&amp;$AF$2,recordstotaallijst!$A:$Q,13,FALSE),"")</f>
        <v>8.3692129629629644E-4</v>
      </c>
      <c r="AH62" s="89">
        <f>IFERROR(VLOOKUP($A62&amp;$AF$2,recordstotaallijst!$A:$Q,15,FALSE),"")</f>
        <v>44745</v>
      </c>
      <c r="AI62" s="90" t="str">
        <f>IFERROR(VLOOKUP($A62&amp;$AI$2,recordstotaallijst!$A:$Q,14,FALSE),"")</f>
        <v>Britt Colijn</v>
      </c>
      <c r="AJ62" s="85">
        <f>IFERROR(VLOOKUP($A62&amp;$AI$2,recordstotaallijst!$A:$Q,13,FALSE),"")</f>
        <v>8.2314814814814826E-4</v>
      </c>
      <c r="AK62" s="86">
        <f>IFERROR(VLOOKUP($A62&amp;$AI$2,recordstotaallijst!$A:$Q,15,FALSE),"")</f>
        <v>45221</v>
      </c>
      <c r="AL62" s="87" t="str">
        <f>IFERROR(VLOOKUP($A62&amp;$AL$2,recordstotaallijst!$A:$Q,14,FALSE),"")</f>
        <v>Britt Colijn</v>
      </c>
      <c r="AM62" s="88">
        <f>IFERROR(VLOOKUP($A62&amp;$AL$2,recordstotaallijst!$A:$Q,13,FALSE),"")</f>
        <v>7.9791666666666661E-4</v>
      </c>
      <c r="AN62" s="89">
        <f>IFERROR(VLOOKUP($A62&amp;$AL$2,recordstotaallijst!$A:$Q,15,FALSE),"")</f>
        <v>45473</v>
      </c>
      <c r="AO62" s="90" t="str">
        <f>IFERROR(VLOOKUP($A62&amp;$AO$2,recordstotaallijst!$A:$Q,14,FALSE),"")</f>
        <v>Amelie de Jonge</v>
      </c>
      <c r="AP62" s="85">
        <f>IFERROR(VLOOKUP($A62&amp;$AO$2,recordstotaallijst!$A:$Q,13,FALSE),"")</f>
        <v>9.2037037037037033E-4</v>
      </c>
      <c r="AQ62" s="91">
        <f>IFERROR(VLOOKUP($A62&amp;$AO$2,recordstotaallijst!$A:$Q,15,FALSE),"")</f>
        <v>44836</v>
      </c>
    </row>
    <row r="63" spans="1:43" x14ac:dyDescent="0.55000000000000004">
      <c r="A63" s="36" t="s">
        <v>152</v>
      </c>
      <c r="B63" s="37"/>
      <c r="D63" s="38">
        <v>200</v>
      </c>
      <c r="E63" s="84" t="str">
        <f>IFERROR(VLOOKUP($A63&amp;$E$2,recordstotaallijst!$A:$Q,14,FALSE),"")</f>
        <v/>
      </c>
      <c r="F63" s="85" t="str">
        <f>IFERROR(VLOOKUP($A63&amp;$E$2,recordstotaallijst!$A:$Q,13,FALSE),"")</f>
        <v/>
      </c>
      <c r="G63" s="86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4" t="str">
        <f>IFERROR(VLOOKUP($A63&amp;$K$2,recordstotaallijst!$A:$Q,14,FALSE),"")</f>
        <v/>
      </c>
      <c r="L63" s="85" t="str">
        <f>IFERROR(VLOOKUP($A63&amp;$K$2,recordstotaallijst!$A:$Q,13,FALSE),"")</f>
        <v/>
      </c>
      <c r="M63" s="86" t="str">
        <f>IFERROR(VLOOKUP($A63&amp;$K$2,recordstotaallijst!$A:$Q,15,FALSE),"")</f>
        <v/>
      </c>
      <c r="N63" s="84" t="str">
        <f>IFERROR(VLOOKUP($A63&amp;$N$2,recordstotaallijst!$A:$Q,14,FALSE),"")</f>
        <v>Evy Saarloos</v>
      </c>
      <c r="O63" s="85">
        <f>IFERROR(VLOOKUP($A63&amp;$N$2,recordstotaallijst!$A:$Q,13,FALSE),"")</f>
        <v>2.6248842592592591E-3</v>
      </c>
      <c r="P63" s="86">
        <f>IFERROR(VLOOKUP($A63&amp;$N$2,recordstotaallijst!$A:$Q,15,FALSE),"")</f>
        <v>44899</v>
      </c>
      <c r="Q63" s="84" t="str">
        <f>IFERROR(VLOOKUP($A63&amp;$Q$2,recordstotaallijst!$A:$Q,14,FALSE),"")</f>
        <v>Evy Saarloos</v>
      </c>
      <c r="R63" s="85">
        <f>IFERROR(VLOOKUP($A63&amp;$Q$2,recordstotaallijst!$A:$Q,13,FALSE),"")</f>
        <v>2.4152777777777775E-3</v>
      </c>
      <c r="S63" s="86">
        <f>IFERROR(VLOOKUP($A63&amp;$Q$2,recordstotaallijst!$A:$Q,15,FALSE),"")</f>
        <v>45249</v>
      </c>
      <c r="T63" s="84" t="str">
        <f>IFERROR(VLOOKUP($A63&amp;$T$2,recordstotaallijst!$A:$Q,14,FALSE),"")</f>
        <v>Evy Saarloos</v>
      </c>
      <c r="U63" s="85">
        <f>IFERROR(VLOOKUP($A63&amp;$T$2,recordstotaallijst!$A:$Q,13,FALSE),"")</f>
        <v>2.2254629629629629E-3</v>
      </c>
      <c r="V63" s="86">
        <f>IFERROR(VLOOKUP($A63&amp;$T$2,recordstotaallijst!$A:$Q,15,FALSE),"")</f>
        <v>45578</v>
      </c>
      <c r="W63" s="84" t="str">
        <f>IFERROR(VLOOKUP($A63&amp;$W$2,recordstotaallijst!$A:$Q,14,FALSE),"")</f>
        <v>Britt Colijn</v>
      </c>
      <c r="X63" s="85">
        <f>IFERROR(VLOOKUP($A63&amp;$W$2,recordstotaallijst!$A:$Q,13,FALSE),"")</f>
        <v>1.9206018518518519E-3</v>
      </c>
      <c r="Y63" s="86">
        <f>IFERROR(VLOOKUP($A63&amp;$W$2,recordstotaallijst!$A:$Q,15,FALSE),"")</f>
        <v>43785</v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90" t="str">
        <f>IFERROR(VLOOKUP($A63&amp;$AC$2,recordstotaallijst!$A:$Q,14,FALSE),"")</f>
        <v>Britt Colijn</v>
      </c>
      <c r="AD63" s="85">
        <f>IFERROR(VLOOKUP($A63&amp;$AC$2,recordstotaallijst!$A:$Q,13,FALSE),"")</f>
        <v>1.7846064814814816E-3</v>
      </c>
      <c r="AE63" s="86">
        <f>IFERROR(VLOOKUP($A63&amp;$AC$2,recordstotaallijst!$A:$Q,15,FALSE),"")</f>
        <v>44528</v>
      </c>
      <c r="AF63" s="87" t="str">
        <f>IFERROR(VLOOKUP($A63&amp;$AF$2,recordstotaallijst!$A:$Q,14,FALSE),"")</f>
        <v>Britt Colijn</v>
      </c>
      <c r="AG63" s="88">
        <f>IFERROR(VLOOKUP($A63&amp;$AF$2,recordstotaallijst!$A:$Q,13,FALSE),"")</f>
        <v>1.7909722222222224E-3</v>
      </c>
      <c r="AH63" s="89">
        <f>IFERROR(VLOOKUP($A63&amp;$AF$2,recordstotaallijst!$A:$Q,15,FALSE),"")</f>
        <v>44864</v>
      </c>
      <c r="AI63" s="90" t="str">
        <f>IFERROR(VLOOKUP($A63&amp;$AI$2,recordstotaallijst!$A:$Q,14,FALSE),"")</f>
        <v>Britt Colijn</v>
      </c>
      <c r="AJ63" s="85">
        <f>IFERROR(VLOOKUP($A63&amp;$AI$2,recordstotaallijst!$A:$Q,13,FALSE),"")</f>
        <v>1.7677083333333336E-3</v>
      </c>
      <c r="AK63" s="86">
        <f>IFERROR(VLOOKUP($A63&amp;$AI$2,recordstotaallijst!$A:$Q,15,FALSE),"")</f>
        <v>44955</v>
      </c>
      <c r="AL63" s="87" t="str">
        <f>IFERROR(VLOOKUP($A63&amp;$AL$2,recordstotaallijst!$A:$Q,14,FALSE),"")</f>
        <v>Britt Colijn</v>
      </c>
      <c r="AM63" s="88">
        <f>IFERROR(VLOOKUP($A63&amp;$AL$2,recordstotaallijst!$A:$Q,13,FALSE),"")</f>
        <v>1.7415509259259259E-3</v>
      </c>
      <c r="AN63" s="89">
        <f>IFERROR(VLOOKUP($A63&amp;$AL$2,recordstotaallijst!$A:$Q,15,FALSE),"")</f>
        <v>45432</v>
      </c>
      <c r="AO63" s="90" t="str">
        <f>IFERROR(VLOOKUP($A63&amp;$AO$2,recordstotaallijst!$A:$Q,14,FALSE),"")</f>
        <v>Isabella Grijseels</v>
      </c>
      <c r="AP63" s="85">
        <f>IFERROR(VLOOKUP($A63&amp;$AO$2,recordstotaallijst!$A:$Q,13,FALSE),"")</f>
        <v>1.9038194444444447E-3</v>
      </c>
      <c r="AQ63" s="91">
        <f>IFERROR(VLOOKUP($A63&amp;$AO$2,recordstotaallijst!$A:$Q,15,FALSE),"")</f>
        <v>45039</v>
      </c>
    </row>
    <row r="64" spans="1:43" ht="14.7" thickBot="1" x14ac:dyDescent="0.6">
      <c r="A64" s="36" t="s">
        <v>153</v>
      </c>
      <c r="B64" s="47"/>
      <c r="C64" s="48"/>
      <c r="D64" s="49">
        <v>400</v>
      </c>
      <c r="E64" s="101" t="str">
        <f>IFERROR(VLOOKUP($A64&amp;$E$2,recordstotaallijst!$A:$Q,14,FALSE),"")</f>
        <v/>
      </c>
      <c r="F64" s="102" t="str">
        <f>IFERROR(VLOOKUP($A64&amp;$E$2,recordstotaallijst!$A:$Q,13,FALSE),"")</f>
        <v/>
      </c>
      <c r="G64" s="103" t="str">
        <f>IFERROR(VLOOKUP($A64&amp;$E$2,recordstotaallijst!$A:$Q,15,FALSE),"")</f>
        <v/>
      </c>
      <c r="H64" s="101" t="str">
        <f>IFERROR(VLOOKUP($A64&amp;$H$2,recordstotaallijst!$A:$Q,14,FALSE),"")</f>
        <v/>
      </c>
      <c r="I64" s="102" t="str">
        <f>IFERROR(VLOOKUP($A64&amp;$H$2,recordstotaallijst!$A:$Q,13,FALSE),"")</f>
        <v/>
      </c>
      <c r="J64" s="103" t="str">
        <f>IFERROR(VLOOKUP($A64&amp;$H$2,recordstotaallijst!$A:$Q,15,FALSE),"")</f>
        <v/>
      </c>
      <c r="K64" s="101" t="str">
        <f>IFERROR(VLOOKUP($A64&amp;$K$2,recordstotaallijst!$A:$Q,14,FALSE),"")</f>
        <v/>
      </c>
      <c r="L64" s="102" t="str">
        <f>IFERROR(VLOOKUP($A64&amp;$K$2,recordstotaallijst!$A:$Q,13,FALSE),"")</f>
        <v/>
      </c>
      <c r="M64" s="103" t="str">
        <f>IFERROR(VLOOKUP($A64&amp;$K$2,recordstotaallijst!$A:$Q,15,FALSE),"")</f>
        <v/>
      </c>
      <c r="N64" s="101" t="str">
        <f>IFERROR(VLOOKUP($A64&amp;$W$2,recordstotaallijst!$A:$Q,14,FALSE),"")</f>
        <v/>
      </c>
      <c r="O64" s="102" t="str">
        <f>IFERROR(VLOOKUP($A64&amp;$W$2,recordstotaallijst!$A:$Q,13,FALSE),"")</f>
        <v/>
      </c>
      <c r="P64" s="103" t="str">
        <f>IFERROR(VLOOKUP($A64&amp;$W$2,recordstotaallijst!$A:$Q,15,FALSE),"")</f>
        <v/>
      </c>
      <c r="Q64" s="101" t="str">
        <f>IFERROR(VLOOKUP($A64&amp;$Q$2,recordstotaallijst!$A:$Q,14,FALSE),"")</f>
        <v/>
      </c>
      <c r="R64" s="102" t="str">
        <f>IFERROR(VLOOKUP($A64&amp;$Q$2,recordstotaallijst!$A:$Q,13,FALSE),"")</f>
        <v/>
      </c>
      <c r="S64" s="103" t="str">
        <f>IFERROR(VLOOKUP($A64&amp;$Q$2,recordstotaallijst!$A:$Q,15,FALSE),"")</f>
        <v/>
      </c>
      <c r="T64" s="101" t="str">
        <f>IFERROR(VLOOKUP($A64&amp;$W$2,recordstotaallijst!$A:$Q,14,FALSE),"")</f>
        <v/>
      </c>
      <c r="U64" s="102" t="str">
        <f>IFERROR(VLOOKUP($A64&amp;$W$2,recordstotaallijst!$A:$Q,13,FALSE),"")</f>
        <v/>
      </c>
      <c r="V64" s="103" t="str">
        <f>IFERROR(VLOOKUP($A64&amp;$W$2,recordstotaallijst!$A:$Q,15,FALSE),"")</f>
        <v/>
      </c>
      <c r="W64" s="101" t="str">
        <f>IFERROR(VLOOKUP($A64&amp;$W$2,recordstotaallijst!$A:$Q,14,FALSE),"")</f>
        <v/>
      </c>
      <c r="X64" s="102" t="str">
        <f>IFERROR(VLOOKUP($A64&amp;$W$2,recordstotaallijst!$A:$Q,13,FALSE),"")</f>
        <v/>
      </c>
      <c r="Y64" s="103" t="str">
        <f>IFERROR(VLOOKUP($A64&amp;$W$2,recordstotaallijst!$A:$Q,15,FALSE),"")</f>
        <v/>
      </c>
      <c r="Z64" s="104" t="str">
        <f>IFERROR(VLOOKUP($A64&amp;$Z$2,recordstotaallijst!$A:$Q,14,FALSE),"")</f>
        <v/>
      </c>
      <c r="AA64" s="105" t="str">
        <f>IFERROR(VLOOKUP($A64&amp;$Z$2,recordstotaallijst!$A:$Q,13,FALSE),"")</f>
        <v/>
      </c>
      <c r="AB64" s="106" t="str">
        <f>IFERROR(VLOOKUP($A64&amp;$Z$2,recordstotaallijst!$A:$Q,15,FALSE),"")</f>
        <v/>
      </c>
      <c r="AC64" s="107" t="str">
        <f>IFERROR(VLOOKUP($A64&amp;$AC$2,recordstotaallijst!$A:$Q,14,FALSE),"")</f>
        <v>Britt Colijn</v>
      </c>
      <c r="AD64" s="102">
        <f>IFERROR(VLOOKUP($A64&amp;$AC$2,recordstotaallijst!$A:$Q,13,FALSE),"")</f>
        <v>3.7862268518518518E-3</v>
      </c>
      <c r="AE64" s="103">
        <f>IFERROR(VLOOKUP($A64&amp;$AC$2,recordstotaallijst!$A:$Q,15,FALSE),"")</f>
        <v>44542</v>
      </c>
      <c r="AF64" s="104" t="str">
        <f>IFERROR(VLOOKUP($A64&amp;$AF$2,recordstotaallijst!$A:$Q,14,FALSE),"")</f>
        <v>Britt Colijn</v>
      </c>
      <c r="AG64" s="105">
        <f>IFERROR(VLOOKUP($A64&amp;$AF$2,recordstotaallijst!$A:$Q,13,FALSE),"")</f>
        <v>3.7918981481481484E-3</v>
      </c>
      <c r="AH64" s="106">
        <f>IFERROR(VLOOKUP($A64&amp;$AF$2,recordstotaallijst!$A:$Q,15,FALSE),"")</f>
        <v>44864</v>
      </c>
      <c r="AI64" s="107" t="str">
        <f>IFERROR(VLOOKUP($A64&amp;$AI$2,recordstotaallijst!$A:$Q,14,FALSE),"")</f>
        <v>Britt Colijn</v>
      </c>
      <c r="AJ64" s="102">
        <f>IFERROR(VLOOKUP($A64&amp;$AI$2,recordstotaallijst!$A:$Q,13,FALSE),"")</f>
        <v>3.6763888888888888E-3</v>
      </c>
      <c r="AK64" s="103">
        <f>IFERROR(VLOOKUP($A64&amp;$AI$2,recordstotaallijst!$A:$Q,15,FALSE),"")</f>
        <v>45249</v>
      </c>
      <c r="AL64" s="104" t="str">
        <f>IFERROR(VLOOKUP($A64&amp;$AL$2,recordstotaallijst!$A:$Q,14,FALSE),"")</f>
        <v>Britt Colijn</v>
      </c>
      <c r="AM64" s="105">
        <f>IFERROR(VLOOKUP($A64&amp;$AL$2,recordstotaallijst!$A:$Q,13,FALSE),"")</f>
        <v>3.7006944444444444E-3</v>
      </c>
      <c r="AN64" s="106">
        <f>IFERROR(VLOOKUP($A64&amp;$AL$2,recordstotaallijst!$A:$Q,15,FALSE),"")</f>
        <v>45432</v>
      </c>
      <c r="AO64" s="107" t="str">
        <f>IFERROR(VLOOKUP($A64&amp;$AO$2,recordstotaallijst!$A:$Q,14,FALSE),"")</f>
        <v/>
      </c>
      <c r="AP64" s="102" t="str">
        <f>IFERROR(VLOOKUP($A64&amp;$AO$2,recordstotaallijst!$A:$Q,13,FALSE),"")</f>
        <v/>
      </c>
      <c r="AQ64" s="108" t="str">
        <f>IFERROR(VLOOKUP($A64&amp;$AO$2,recordstotaallijst!$A:$Q,15,FALSE),"")</f>
        <v/>
      </c>
    </row>
  </sheetData>
  <sheetProtection formatCells="0" formatColumns="0" formatRows="0"/>
  <pageMargins left="0.25" right="0.25" top="0.75" bottom="0.75" header="0.3" footer="0.3"/>
  <pageSetup paperSize="9" scale="3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ACBB-B99E-4150-91A7-4FD861D2101F}">
  <dimension ref="A1:BR68"/>
  <sheetViews>
    <sheetView topLeftCell="B1" workbookViewId="0">
      <pane xSplit="9" topLeftCell="AD1" activePane="topRight" state="frozen"/>
      <selection activeCell="B1" sqref="B1"/>
      <selection pane="topRight" activeCell="Z50" sqref="Z50"/>
    </sheetView>
  </sheetViews>
  <sheetFormatPr defaultColWidth="34.15625" defaultRowHeight="14.4" x14ac:dyDescent="0.55000000000000004"/>
  <cols>
    <col min="1" max="1" width="0" style="36" hidden="1" customWidth="1"/>
    <col min="2" max="2" width="3.26171875" style="36" customWidth="1"/>
    <col min="3" max="3" width="15.68359375" style="36" customWidth="1"/>
    <col min="4" max="4" width="14.05078125" style="43" customWidth="1"/>
    <col min="5" max="5" width="15.68359375" style="36" hidden="1" customWidth="1"/>
    <col min="6" max="6" width="15.68359375" style="54" hidden="1" customWidth="1"/>
    <col min="7" max="7" width="15.68359375" style="41" hidden="1" customWidth="1"/>
    <col min="8" max="8" width="15.68359375" style="36" hidden="1" customWidth="1"/>
    <col min="9" max="9" width="15.68359375" style="109" hidden="1" customWidth="1"/>
    <col min="10" max="10" width="22.41796875" style="110" hidden="1" customWidth="1"/>
    <col min="11" max="11" width="15.68359375" style="36" hidden="1" customWidth="1"/>
    <col min="12" max="12" width="15.68359375" style="109" hidden="1" customWidth="1"/>
    <col min="13" max="13" width="15.68359375" style="110" hidden="1" customWidth="1"/>
    <col min="14" max="14" width="15.68359375" style="36" hidden="1" customWidth="1"/>
    <col min="15" max="15" width="15.68359375" style="109" hidden="1" customWidth="1"/>
    <col min="16" max="16" width="15.68359375" style="110" hidden="1" customWidth="1"/>
    <col min="17" max="17" width="15.68359375" style="36" hidden="1" customWidth="1"/>
    <col min="18" max="18" width="15.68359375" style="109" hidden="1" customWidth="1"/>
    <col min="19" max="19" width="15.68359375" style="110" hidden="1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57" customWidth="1"/>
    <col min="43" max="43" width="15.68359375" style="110" customWidth="1"/>
    <col min="44" max="44" width="15.68359375" style="36" customWidth="1"/>
    <col min="45" max="45" width="15.68359375" style="109" customWidth="1"/>
    <col min="46" max="46" width="15.68359375" style="110" customWidth="1"/>
    <col min="47" max="47" width="15.68359375" style="36" customWidth="1"/>
    <col min="48" max="48" width="15.68359375" style="109" customWidth="1"/>
    <col min="49" max="49" width="15.68359375" style="110" customWidth="1"/>
    <col min="50" max="16384" width="34.15625" style="36"/>
  </cols>
  <sheetData>
    <row r="1" spans="1:70" s="17" customFormat="1" ht="23.4" thickBot="1" x14ac:dyDescent="0.9">
      <c r="A1" s="10"/>
      <c r="B1" s="11" t="s">
        <v>249</v>
      </c>
      <c r="C1" s="11"/>
      <c r="D1" s="12"/>
      <c r="E1" s="13"/>
      <c r="F1" s="14"/>
      <c r="G1" s="15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61"/>
      <c r="AQ1" s="60"/>
      <c r="AR1" s="13"/>
      <c r="AS1" s="59"/>
      <c r="AT1" s="60"/>
      <c r="AU1" s="13"/>
      <c r="AV1" s="59"/>
      <c r="AW1" s="62"/>
    </row>
    <row r="2" spans="1:70" s="25" customFormat="1" x14ac:dyDescent="0.55000000000000004">
      <c r="A2" s="18"/>
      <c r="B2" s="19"/>
      <c r="C2" s="18"/>
      <c r="D2" s="20"/>
      <c r="E2" s="21" t="s">
        <v>46</v>
      </c>
      <c r="F2" s="22"/>
      <c r="G2" s="23"/>
      <c r="H2" s="21" t="s">
        <v>47</v>
      </c>
      <c r="I2" s="63"/>
      <c r="J2" s="64"/>
      <c r="K2" s="21" t="s">
        <v>41</v>
      </c>
      <c r="L2" s="63"/>
      <c r="M2" s="64"/>
      <c r="N2" s="21" t="s">
        <v>42</v>
      </c>
      <c r="O2" s="63"/>
      <c r="P2" s="64"/>
      <c r="Q2" s="21" t="s">
        <v>43</v>
      </c>
      <c r="R2" s="63"/>
      <c r="S2" s="64"/>
      <c r="T2" s="21" t="s">
        <v>44</v>
      </c>
      <c r="U2" s="63"/>
      <c r="V2" s="64"/>
      <c r="W2" s="21" t="s">
        <v>45</v>
      </c>
      <c r="X2" s="63"/>
      <c r="Y2" s="64"/>
      <c r="Z2" s="21" t="s">
        <v>46</v>
      </c>
      <c r="AA2" s="63"/>
      <c r="AB2" s="64"/>
      <c r="AC2" s="21" t="s">
        <v>47</v>
      </c>
      <c r="AD2" s="63"/>
      <c r="AE2" s="64"/>
      <c r="AF2" s="21" t="s">
        <v>48</v>
      </c>
      <c r="AG2" s="63"/>
      <c r="AH2" s="64"/>
      <c r="AI2" s="21" t="s">
        <v>49</v>
      </c>
      <c r="AJ2" s="63"/>
      <c r="AK2" s="64"/>
      <c r="AL2" s="21" t="s">
        <v>50</v>
      </c>
      <c r="AM2" s="63"/>
      <c r="AN2" s="64"/>
      <c r="AO2" s="21" t="s">
        <v>51</v>
      </c>
      <c r="AP2" s="65"/>
      <c r="AQ2" s="64"/>
      <c r="AR2" s="21" t="s">
        <v>52</v>
      </c>
      <c r="AS2" s="63"/>
      <c r="AT2" s="64"/>
      <c r="AU2" s="21" t="s">
        <v>251</v>
      </c>
      <c r="AV2" s="63"/>
      <c r="AW2" s="64"/>
    </row>
    <row r="3" spans="1:70" s="25" customFormat="1" ht="14.7" thickBot="1" x14ac:dyDescent="0.6">
      <c r="A3" s="18"/>
      <c r="B3" s="19"/>
      <c r="C3" s="18"/>
      <c r="D3" s="20"/>
      <c r="E3" s="66" t="s">
        <v>5</v>
      </c>
      <c r="F3" s="67" t="s">
        <v>10</v>
      </c>
      <c r="G3" s="68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71" t="s">
        <v>10</v>
      </c>
      <c r="AQ3" s="70" t="s">
        <v>1</v>
      </c>
      <c r="AR3" s="66" t="s">
        <v>5</v>
      </c>
      <c r="AS3" s="69" t="s">
        <v>10</v>
      </c>
      <c r="AT3" s="70" t="s">
        <v>1</v>
      </c>
      <c r="AU3" s="66" t="s">
        <v>5</v>
      </c>
      <c r="AV3" s="69" t="s">
        <v>10</v>
      </c>
      <c r="AW3" s="70" t="s">
        <v>1</v>
      </c>
    </row>
    <row r="4" spans="1:70" s="83" customFormat="1" ht="18.3" x14ac:dyDescent="0.7">
      <c r="A4" s="29"/>
      <c r="B4" s="30"/>
      <c r="C4" s="29" t="s">
        <v>12</v>
      </c>
      <c r="D4" s="31"/>
      <c r="E4" s="33"/>
      <c r="F4" s="34"/>
      <c r="G4" s="35"/>
      <c r="H4" s="72"/>
      <c r="I4" s="73"/>
      <c r="J4" s="74"/>
      <c r="K4" s="75"/>
      <c r="L4" s="76"/>
      <c r="M4" s="77"/>
      <c r="N4" s="75"/>
      <c r="O4" s="76"/>
      <c r="P4" s="77"/>
      <c r="Q4" s="75"/>
      <c r="R4" s="76"/>
      <c r="S4" s="77"/>
      <c r="T4" s="75"/>
      <c r="U4" s="76"/>
      <c r="V4" s="77"/>
      <c r="W4" s="75"/>
      <c r="X4" s="76"/>
      <c r="Y4" s="77"/>
      <c r="Z4" s="75"/>
      <c r="AA4" s="76"/>
      <c r="AB4" s="77"/>
      <c r="AC4" s="75"/>
      <c r="AD4" s="76"/>
      <c r="AE4" s="77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81"/>
      <c r="AQ4" s="80"/>
      <c r="AR4" s="75"/>
      <c r="AS4" s="76"/>
      <c r="AT4" s="77"/>
      <c r="AU4" s="78"/>
      <c r="AV4" s="79"/>
      <c r="AW4" s="82"/>
    </row>
    <row r="5" spans="1:70" x14ac:dyDescent="0.55000000000000004">
      <c r="A5" s="36" t="s">
        <v>81</v>
      </c>
      <c r="B5" s="37"/>
      <c r="D5" s="38">
        <v>25</v>
      </c>
      <c r="E5" s="42" t="str">
        <f>IFERROR(VLOOKUP($A5&amp;$E$2,recordstotaallijst!$A:$Q,14,FALSE),"")</f>
        <v/>
      </c>
      <c r="F5" s="39" t="str">
        <f>IFERROR(VLOOKUP($A5&amp;$E$2,recordstotaallijst!$A:$Q,13,FALSE),"")</f>
        <v/>
      </c>
      <c r="G5" s="40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7" t="str">
        <f>IFERROR(VLOOKUP($A5&amp;$K$2,recordstotaallijst!$A:$Q,14,FALSE),"")</f>
        <v/>
      </c>
      <c r="L5" s="88" t="str">
        <f>IFERROR(VLOOKUP($A5&amp;$K$2,recordstotaallijst!$A:$Q,13,FALSE),"")</f>
        <v/>
      </c>
      <c r="M5" s="89" t="str">
        <f>IFERROR(VLOOKUP($A5&amp;$K$2,recordstotaallijst!$A:$Q,15,FALSE),"")</f>
        <v/>
      </c>
      <c r="N5" s="87" t="str">
        <f>IFERROR(VLOOKUP($A5&amp;$N$2,recordstotaallijst!$A:$Q,14,FALSE),"")</f>
        <v/>
      </c>
      <c r="O5" s="88" t="str">
        <f>IFERROR(VLOOKUP($A5&amp;$N$2,recordstotaallijst!$A:$Q,13,FALSE),"")</f>
        <v/>
      </c>
      <c r="P5" s="89" t="str">
        <f>IFERROR(VLOOKUP($A5&amp;$N$2,recordstotaallijst!$A:$Q,15,FALSE),"")</f>
        <v/>
      </c>
      <c r="Q5" s="87" t="str">
        <f>IFERROR(VLOOKUP($A5&amp;$Q$2,recordstotaallijst!$A:$Q,14,FALSE),"")</f>
        <v/>
      </c>
      <c r="R5" s="88" t="str">
        <f>IFERROR(VLOOKUP($A5&amp;$Q$2,recordstotaallijst!$A:$Q,13,FALSE),"")</f>
        <v/>
      </c>
      <c r="S5" s="89" t="str">
        <f>IFERROR(VLOOKUP($A5&amp;$Q$2,recordstotaallijst!$A:$Q,15,FALSE),"")</f>
        <v/>
      </c>
      <c r="T5" s="87" t="str">
        <f>IFERROR(VLOOKUP($A5&amp;$T$2,recordstotaallijst!$A:$Q,14,FALSE),"")</f>
        <v/>
      </c>
      <c r="U5" s="88" t="str">
        <f>IFERROR(VLOOKUP($A5&amp;$T$2,recordstotaallijst!$A:$Q,13,FALSE),"")</f>
        <v/>
      </c>
      <c r="V5" s="89" t="str">
        <f>IFERROR(VLOOKUP($A5&amp;$T$2,recordstotaallijst!$A:$Q,15,FALSE),"")</f>
        <v/>
      </c>
      <c r="W5" s="87" t="str">
        <f>IFERROR(VLOOKUP($A5&amp;$W$2,recordstotaallijst!$A:$Q,14,FALSE),"")</f>
        <v/>
      </c>
      <c r="X5" s="88" t="str">
        <f>IFERROR(VLOOKUP($A5&amp;$W$2,recordstotaallijst!$A:$Q,13,FALSE),"")</f>
        <v/>
      </c>
      <c r="Y5" s="89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87" t="str">
        <f>IFERROR(VLOOKUP($A5&amp;$AC$2,recordstotaallijst!$A:$Q,14,FALSE),"")</f>
        <v/>
      </c>
      <c r="AD5" s="88" t="str">
        <f>IFERROR(VLOOKUP($A5&amp;$AC$2,recordstotaallijst!$A:$Q,13,FALSE),"")</f>
        <v/>
      </c>
      <c r="AE5" s="89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86" t="str">
        <f>IFERROR(VLOOKUP($A5&amp;$AO$2,recordstotaallijst!$A:$Q,15,FALSE),"")</f>
        <v/>
      </c>
      <c r="AR5" s="87" t="str">
        <f>IFERROR(VLOOKUP($A5&amp;$AR$2,recordstotaallijst!$A:$Q,14,FALSE),"")</f>
        <v/>
      </c>
      <c r="AS5" s="88" t="str">
        <f>IFERROR(VLOOKUP($A5&amp;$AR$2,recordstotaallijst!$A:$Q,13,FALSE),"")</f>
        <v/>
      </c>
      <c r="AT5" s="89" t="str">
        <f>IFERROR(VLOOKUP($A5&amp;$AR$2,recordstotaallijst!$A:$Q,15,FALSE),"")</f>
        <v/>
      </c>
      <c r="AU5" s="90" t="str">
        <f>IFERROR(VLOOKUP($A5&amp;$AU$2,recordstotaallijst!$A:$Q,14,FALSE),"")</f>
        <v/>
      </c>
      <c r="AV5" s="85" t="str">
        <f>IFERROR(VLOOKUP($A5&amp;$AU$2,recordstotaallijst!$A:$Q,13,FALSE),"")</f>
        <v/>
      </c>
      <c r="AW5" s="91" t="str">
        <f>IFERROR(VLOOKUP($A5&amp;$AU$2,recordstotaallijst!$A:$Q,15,FALSE),"")</f>
        <v/>
      </c>
    </row>
    <row r="6" spans="1:70" x14ac:dyDescent="0.55000000000000004">
      <c r="A6" s="36" t="s">
        <v>82</v>
      </c>
      <c r="B6" s="37"/>
      <c r="D6" s="38">
        <v>50</v>
      </c>
      <c r="E6" s="42" t="str">
        <f>IFERROR(VLOOKUP($A6&amp;$E$2,recordstotaallijst!$A:$Q,14,FALSE),"")</f>
        <v/>
      </c>
      <c r="F6" s="39" t="str">
        <f>IFERROR(VLOOKUP($A6&amp;$E$2,recordstotaallijst!$A:$Q,13,FALSE),"")</f>
        <v/>
      </c>
      <c r="G6" s="40" t="str">
        <f>IFERROR(VLOOKUP($A6&amp;$E$2,recordstotaallijst!$A:$Q,15,FALSE),"")</f>
        <v/>
      </c>
      <c r="H6" s="84" t="str">
        <f>IFERROR(VLOOKUP($A6&amp;$H$2,recordstotaallijst!$A:$Q,14,FALSE),"")</f>
        <v>Luca Denkers</v>
      </c>
      <c r="I6" s="85">
        <f>IFERROR(VLOOKUP($A6&amp;$H$2,recordstotaallijst!$A:$Q,13,FALSE),"")</f>
        <v>3.8113425925925923E-4</v>
      </c>
      <c r="J6" s="86">
        <f>IFERROR(VLOOKUP($A6&amp;$H$2,recordstotaallijst!$A:$Q,15,FALSE),"")</f>
        <v>45473</v>
      </c>
      <c r="K6" s="87" t="str">
        <f>IFERROR(VLOOKUP($A6&amp;$K$2,recordstotaallijst!$A:$Q,14,FALSE),"")</f>
        <v/>
      </c>
      <c r="L6" s="88" t="str">
        <f>IFERROR(VLOOKUP($A6&amp;$K$2,recordstotaallijst!$A:$Q,13,FALSE),"")</f>
        <v/>
      </c>
      <c r="M6" s="89" t="str">
        <f>IFERROR(VLOOKUP($A6&amp;$K$2,recordstotaallijst!$A:$Q,15,FALSE),"")</f>
        <v/>
      </c>
      <c r="N6" s="87" t="str">
        <f>IFERROR(VLOOKUP($A6&amp;$N$2,recordstotaallijst!$A:$Q,14,FALSE),"")</f>
        <v/>
      </c>
      <c r="O6" s="88" t="s">
        <v>474</v>
      </c>
      <c r="P6" s="89" t="str">
        <f>IFERROR(VLOOKUP($A6&amp;$N$2,recordstotaallijst!$A:$Q,15,FALSE),"")</f>
        <v/>
      </c>
      <c r="Q6" s="87" t="str">
        <f>IFERROR(VLOOKUP($A6&amp;$Q$2,recordstotaallijst!$A:$Q,14,FALSE),"")</f>
        <v/>
      </c>
      <c r="R6" s="88" t="str">
        <f>IFERROR(VLOOKUP($A6&amp;$Q$2,recordstotaallijst!$A:$Q,13,FALSE),"")</f>
        <v/>
      </c>
      <c r="S6" s="89" t="str">
        <f>IFERROR(VLOOKUP($A6&amp;$Q$2,recordstotaallijst!$A:$Q,15,FALSE),"")</f>
        <v/>
      </c>
      <c r="T6" s="87" t="str">
        <f>IFERROR(VLOOKUP($A6&amp;$T$2,recordstotaallijst!$A:$Q,14,FALSE),"")</f>
        <v>Andrew ten Hoedt</v>
      </c>
      <c r="U6" s="88">
        <f>IFERROR(VLOOKUP($A6&amp;$T$2,recordstotaallijst!$A:$Q,13,FALSE),"")</f>
        <v>6.4236111111111113E-4</v>
      </c>
      <c r="V6" s="89">
        <f>IFERROR(VLOOKUP($A6&amp;$T$2,recordstotaallijst!$A:$Q,15,FALSE),"")</f>
        <v>45045</v>
      </c>
      <c r="W6" s="87" t="str">
        <f>IFERROR(VLOOKUP($A6&amp;$W$2,recordstotaallijst!$A:$Q,14,FALSE),"")</f>
        <v>Takumi Mihalache</v>
      </c>
      <c r="X6" s="88">
        <f>IFERROR(VLOOKUP($A6&amp;$W$2,recordstotaallijst!$A:$Q,13,FALSE),"")</f>
        <v>8.2349537037037037E-4</v>
      </c>
      <c r="Y6" s="89">
        <f>IFERROR(VLOOKUP($A6&amp;$W$2,recordstotaallijst!$A:$Q,15,FALSE),"")</f>
        <v>45045</v>
      </c>
      <c r="Z6" s="87" t="str">
        <f>IFERROR(VLOOKUP($A6&amp;$Z$2,recordstotaallijst!$A:$Q,14,FALSE),"")</f>
        <v/>
      </c>
      <c r="AA6" s="88" t="str">
        <f>IFERROR(VLOOKUP($A6&amp;$Z$2,recordstotaallijst!$A:$Q,13,FALSE),"")</f>
        <v/>
      </c>
      <c r="AB6" s="89" t="str">
        <f>IFERROR(VLOOKUP($A6&amp;$Z$2,recordstotaallijst!$A:$Q,15,FALSE),"")</f>
        <v/>
      </c>
      <c r="AC6" s="87" t="str">
        <f>IFERROR(VLOOKUP($A6&amp;$AC$2,recordstotaallijst!$A:$Q,14,FALSE),"")</f>
        <v>Luca Denkers</v>
      </c>
      <c r="AD6" s="88">
        <f>IFERROR(VLOOKUP($A6&amp;$AC$2,recordstotaallijst!$A:$Q,13,FALSE),"")</f>
        <v>3.8113425925925923E-4</v>
      </c>
      <c r="AE6" s="89">
        <f>IFERROR(VLOOKUP($A6&amp;$AC$2,recordstotaallijst!$A:$Q,15,FALSE),"")</f>
        <v>45473</v>
      </c>
      <c r="AF6" s="87" t="str">
        <f>IFERROR(VLOOKUP($A6&amp;$AF$2,recordstotaallijst!$A:$Q,14,FALSE),"")</f>
        <v>Max Verschuur</v>
      </c>
      <c r="AG6" s="88">
        <f>IFERROR(VLOOKUP($A6&amp;$AF$2,recordstotaallijst!$A:$Q,13,FALSE),"")</f>
        <v>3.6655092592592598E-4</v>
      </c>
      <c r="AH6" s="89">
        <f>IFERROR(VLOOKUP($A6&amp;$AF$2,recordstotaallijst!$A:$Q,15,FALSE),"")</f>
        <v>43870</v>
      </c>
      <c r="AI6" s="90" t="str">
        <f>IFERROR(VLOOKUP($A6&amp;$AI$2,recordstotaallijst!$A:$Q,14,FALSE),"")</f>
        <v>Ivar Kleuver</v>
      </c>
      <c r="AJ6" s="85">
        <f>IFERROR(VLOOKUP($A6&amp;$AI$2,recordstotaallijst!$A:$Q,13,FALSE),"")</f>
        <v>3.4328703703703707E-4</v>
      </c>
      <c r="AK6" s="86">
        <f>IFERROR(VLOOKUP($A6&amp;$AI$2,recordstotaallijst!$A:$Q,15,FALSE),"")</f>
        <v>43870</v>
      </c>
      <c r="AL6" s="87" t="str">
        <f>IFERROR(VLOOKUP($A6&amp;$AL$2,recordstotaallijst!$A:$Q,14,FALSE),"")</f>
        <v>Timo Colijn</v>
      </c>
      <c r="AM6" s="88">
        <f>IFERROR(VLOOKUP($A6&amp;$AL$2,recordstotaallijst!$A:$Q,13,FALSE),"")</f>
        <v>3.4444444444444447E-4</v>
      </c>
      <c r="AN6" s="89">
        <f>IFERROR(VLOOKUP($A6&amp;$AL$2,recordstotaallijst!$A:$Q,15,FALSE),"")</f>
        <v>45445</v>
      </c>
      <c r="AO6" s="90" t="str">
        <f>IFERROR(VLOOKUP($A6&amp;$AO$2,recordstotaallijst!$A:$Q,14,FALSE),"")</f>
        <v>Kenzo Dieters</v>
      </c>
      <c r="AP6" s="85">
        <f>IFERROR(VLOOKUP($A6&amp;$AO$2,recordstotaallijst!$A:$Q,13,FALSE),"")</f>
        <v>3.1539351851851851E-4</v>
      </c>
      <c r="AQ6" s="86">
        <f>IFERROR(VLOOKUP($A6&amp;$AO$2,recordstotaallijst!$A:$Q,15,FALSE),"")</f>
        <v>45059</v>
      </c>
      <c r="AR6" s="87" t="str">
        <f>IFERROR(VLOOKUP($A6&amp;$AR$2,recordstotaallijst!$A:$Q,14,FALSE),"")</f>
        <v>Senna Plasschaert</v>
      </c>
      <c r="AS6" s="88">
        <f>IFERROR(VLOOKUP($A6&amp;$AR$2,recordstotaallijst!$A:$Q,13,FALSE),"")</f>
        <v>3.1469907407407407E-4</v>
      </c>
      <c r="AT6" s="89">
        <f>IFERROR(VLOOKUP($A6&amp;$AR$2,recordstotaallijst!$A:$Q,15,FALSE),"")</f>
        <v>45026</v>
      </c>
      <c r="AU6" s="90" t="str">
        <f>IFERROR(VLOOKUP($A6&amp;$AU$2,recordstotaallijst!$A:$Q,14,FALSE),"")</f>
        <v>Lars van Wingerden</v>
      </c>
      <c r="AV6" s="85">
        <f>IFERROR(VLOOKUP($A6&amp;$AU$2,recordstotaallijst!$A:$Q,13,FALSE),"")</f>
        <v>2.9444444444444445E-4</v>
      </c>
      <c r="AW6" s="91">
        <f>IFERROR(VLOOKUP($A6&amp;$AU$2,recordstotaallijst!$A:$Q,15,FALSE),"")</f>
        <v>45026</v>
      </c>
    </row>
    <row r="7" spans="1:70" x14ac:dyDescent="0.55000000000000004">
      <c r="A7" s="36" t="s">
        <v>83</v>
      </c>
      <c r="B7" s="37"/>
      <c r="D7" s="38">
        <v>100</v>
      </c>
      <c r="E7" s="42" t="str">
        <f>IFERROR(VLOOKUP($A7&amp;$E$2,recordstotaallijst!$A:$Q,14,FALSE),"")</f>
        <v/>
      </c>
      <c r="F7" s="39" t="str">
        <f>IFERROR(VLOOKUP($A7&amp;$E$2,recordstotaallijst!$A:$Q,13,FALSE),"")</f>
        <v/>
      </c>
      <c r="G7" s="40" t="str">
        <f>IFERROR(VLOOKUP($A7&amp;$E$2,recordstotaallijst!$A:$Q,15,FALSE),"")</f>
        <v/>
      </c>
      <c r="H7" s="84" t="str">
        <f>IFERROR(VLOOKUP($A7&amp;$H$2,recordstotaallijst!$A:$Q,14,FALSE),"")</f>
        <v>Luca Denkers</v>
      </c>
      <c r="I7" s="85">
        <f>IFERROR(VLOOKUP($A7&amp;$H$2,recordstotaallijst!$A:$Q,13,FALSE),"")</f>
        <v>7.9409722222222219E-4</v>
      </c>
      <c r="J7" s="86">
        <f>IFERROR(VLOOKUP($A7&amp;$H$2,recordstotaallijst!$A:$Q,15,FALSE),"")</f>
        <v>45473</v>
      </c>
      <c r="K7" s="87" t="str">
        <f>IFERROR(VLOOKUP($A7&amp;$K$2,recordstotaallijst!$A:$Q,14,FALSE),"")</f>
        <v/>
      </c>
      <c r="L7" s="88" t="str">
        <f>IFERROR(VLOOKUP($A7&amp;$K$2,recordstotaallijst!$A:$Q,13,FALSE),"")</f>
        <v/>
      </c>
      <c r="M7" s="89" t="str">
        <f>IFERROR(VLOOKUP($A7&amp;$K$2,recordstotaallijst!$A:$Q,15,FALSE),"")</f>
        <v/>
      </c>
      <c r="N7" s="87" t="str">
        <f>IFERROR(VLOOKUP($A7&amp;$N$2,recordstotaallijst!$A:$Q,14,FALSE),"")</f>
        <v/>
      </c>
      <c r="O7" s="88" t="str">
        <f>IFERROR(VLOOKUP($A7&amp;$N$2,recordstotaallijst!$A:$Q,13,FALSE),"")</f>
        <v/>
      </c>
      <c r="P7" s="89" t="str">
        <f>IFERROR(VLOOKUP($A7&amp;$N$2,recordstotaallijst!$A:$Q,15,FALSE),"")</f>
        <v/>
      </c>
      <c r="Q7" s="87" t="str">
        <f>IFERROR(VLOOKUP($A7&amp;$Q$2,recordstotaallijst!$A:$Q,14,FALSE),"")</f>
        <v/>
      </c>
      <c r="R7" s="88" t="str">
        <f>IFERROR(VLOOKUP($A7&amp;$Q$2,recordstotaallijst!$A:$Q,13,FALSE),"")</f>
        <v/>
      </c>
      <c r="S7" s="89" t="str">
        <f>IFERROR(VLOOKUP($A7&amp;$Q$2,recordstotaallijst!$A:$Q,15,FALSE),"")</f>
        <v/>
      </c>
      <c r="T7" s="87" t="str">
        <f>IFERROR(VLOOKUP($A7&amp;$T$2,recordstotaallijst!$A:$Q,14,FALSE),"")</f>
        <v>Andrew ten Hoedt</v>
      </c>
      <c r="U7" s="88">
        <f>IFERROR(VLOOKUP($A7&amp;$T$2,recordstotaallijst!$A:$Q,13,FALSE),"")</f>
        <v>1.4358796296296298E-3</v>
      </c>
      <c r="V7" s="89">
        <f>IFERROR(VLOOKUP($A7&amp;$T$2,recordstotaallijst!$A:$Q,15,FALSE),"")</f>
        <v>45045</v>
      </c>
      <c r="W7" s="87" t="str">
        <f>IFERROR(VLOOKUP($A7&amp;$W$2,recordstotaallijst!$A:$Q,14,FALSE),"")</f>
        <v/>
      </c>
      <c r="X7" s="88" t="str">
        <f>IFERROR(VLOOKUP($A7&amp;$W$2,recordstotaallijst!$A:$Q,13,FALSE),"")</f>
        <v/>
      </c>
      <c r="Y7" s="89" t="str">
        <f>IFERROR(VLOOKUP($A7&amp;$W$2,recordstotaallijst!$A:$Q,15,FALSE),"")</f>
        <v/>
      </c>
      <c r="Z7" s="87" t="str">
        <f>IFERROR(VLOOKUP($A7&amp;$Z$2,recordstotaallijst!$A:$Q,14,FALSE),"")</f>
        <v/>
      </c>
      <c r="AA7" s="88" t="str">
        <f>IFERROR(VLOOKUP($A7&amp;$Z$2,recordstotaallijst!$A:$Q,13,FALSE),"")</f>
        <v/>
      </c>
      <c r="AB7" s="89" t="str">
        <f>IFERROR(VLOOKUP($A7&amp;$Z$2,recordstotaallijst!$A:$Q,15,FALSE),"")</f>
        <v/>
      </c>
      <c r="AC7" s="87" t="str">
        <f>IFERROR(VLOOKUP($A7&amp;$AC$2,recordstotaallijst!$A:$Q,14,FALSE),"")</f>
        <v>Luca Denkers</v>
      </c>
      <c r="AD7" s="88">
        <f>IFERROR(VLOOKUP($A7&amp;$AC$2,recordstotaallijst!$A:$Q,13,FALSE),"")</f>
        <v>7.9409722222222219E-4</v>
      </c>
      <c r="AE7" s="89">
        <f>IFERROR(VLOOKUP($A7&amp;$AC$2,recordstotaallijst!$A:$Q,15,FALSE),"")</f>
        <v>45473</v>
      </c>
      <c r="AF7" s="87" t="str">
        <f>IFERROR(VLOOKUP($A7&amp;$AF$2,recordstotaallijst!$A:$Q,14,FALSE),"")</f>
        <v>Max Verschuur</v>
      </c>
      <c r="AG7" s="88">
        <f>IFERROR(VLOOKUP($A7&amp;$AF$2,recordstotaallijst!$A:$Q,13,FALSE),"")</f>
        <v>8.6041666666666656E-4</v>
      </c>
      <c r="AH7" s="89">
        <f>IFERROR(VLOOKUP($A7&amp;$AF$2,recordstotaallijst!$A:$Q,15,FALSE),"")</f>
        <v>43877</v>
      </c>
      <c r="AI7" s="90" t="str">
        <f>IFERROR(VLOOKUP($A7&amp;$AI$2,recordstotaallijst!$A:$Q,14,FALSE),"")</f>
        <v>Ivar Kleuver</v>
      </c>
      <c r="AJ7" s="85">
        <f>IFERROR(VLOOKUP($A7&amp;$AI$2,recordstotaallijst!$A:$Q,13,FALSE),"")</f>
        <v>7.2754629629629634E-4</v>
      </c>
      <c r="AK7" s="86">
        <f>IFERROR(VLOOKUP($A7&amp;$AI$2,recordstotaallijst!$A:$Q,15,FALSE),"")</f>
        <v>43870</v>
      </c>
      <c r="AL7" s="87" t="str">
        <f>IFERROR(VLOOKUP($A7&amp;$AL$2,recordstotaallijst!$A:$Q,14,FALSE),"")</f>
        <v>Timo Colijn</v>
      </c>
      <c r="AM7" s="88">
        <f>IFERROR(VLOOKUP($A7&amp;$AL$2,recordstotaallijst!$A:$Q,13,FALSE),"")</f>
        <v>7.6689814814814817E-4</v>
      </c>
      <c r="AN7" s="89">
        <f>IFERROR(VLOOKUP($A7&amp;$AL$2,recordstotaallijst!$A:$Q,15,FALSE),"")</f>
        <v>45438</v>
      </c>
      <c r="AO7" s="90" t="str">
        <f>IFERROR(VLOOKUP($A7&amp;$AO$2,recordstotaallijst!$A:$Q,14,FALSE),"")</f>
        <v>Kenzo Dieters</v>
      </c>
      <c r="AP7" s="85">
        <f>IFERROR(VLOOKUP($A7&amp;$AO$2,recordstotaallijst!$A:$Q,13,FALSE),"")</f>
        <v>7.0914351851851856E-4</v>
      </c>
      <c r="AQ7" s="86">
        <f>IFERROR(VLOOKUP($A7&amp;$AO$2,recordstotaallijst!$A:$Q,15,FALSE),"")</f>
        <v>45059</v>
      </c>
      <c r="AR7" s="87" t="str">
        <f>IFERROR(VLOOKUP($A7&amp;$AR$2,recordstotaallijst!$A:$Q,14,FALSE),"")</f>
        <v>Justin Jansen</v>
      </c>
      <c r="AS7" s="88">
        <f>IFERROR(VLOOKUP($A7&amp;$AR$2,recordstotaallijst!$A:$Q,13,FALSE),"")</f>
        <v>6.951388888888888E-4</v>
      </c>
      <c r="AT7" s="89">
        <f>IFERROR(VLOOKUP($A7&amp;$AR$2,recordstotaallijst!$A:$Q,15,FALSE),"")</f>
        <v>43877</v>
      </c>
      <c r="AU7" s="90" t="str">
        <f>IFERROR(VLOOKUP($A7&amp;$AU$2,recordstotaallijst!$A:$Q,14,FALSE),"")</f>
        <v>Andy Turta</v>
      </c>
      <c r="AV7" s="85">
        <f>IFERROR(VLOOKUP($A7&amp;$AU$2,recordstotaallijst!$A:$Q,13,FALSE),"")</f>
        <v>6.8900462962962958E-4</v>
      </c>
      <c r="AW7" s="91">
        <f>IFERROR(VLOOKUP($A7&amp;$AU$2,recordstotaallijst!$A:$Q,15,FALSE),"")</f>
        <v>44696</v>
      </c>
    </row>
    <row r="8" spans="1:70" x14ac:dyDescent="0.55000000000000004">
      <c r="A8" s="36" t="s">
        <v>84</v>
      </c>
      <c r="B8" s="37"/>
      <c r="D8" s="38">
        <v>200</v>
      </c>
      <c r="E8" s="42" t="str">
        <f>IFERROR(VLOOKUP($A8&amp;$E$2,recordstotaallijst!$A:$Q,14,FALSE),"")</f>
        <v/>
      </c>
      <c r="F8" s="39" t="str">
        <f>IFERROR(VLOOKUP($A8&amp;$E$2,recordstotaallijst!$A:$Q,13,FALSE),"")</f>
        <v/>
      </c>
      <c r="G8" s="40" t="str">
        <f>IFERROR(VLOOKUP($A8&amp;$E$2,recordstotaallijst!$A:$Q,15,FALSE),"")</f>
        <v/>
      </c>
      <c r="H8" s="84" t="str">
        <f>IFERROR(VLOOKUP($A8&amp;$H$2,recordstotaallijst!$A:$Q,14,FALSE),"")</f>
        <v>Luca Denkers</v>
      </c>
      <c r="I8" s="85">
        <f>IFERROR(VLOOKUP($A8&amp;$H$2,recordstotaallijst!$A:$Q,13,FALSE),"")</f>
        <v>1.7118055555555556E-3</v>
      </c>
      <c r="J8" s="86">
        <f>IFERROR(VLOOKUP($A8&amp;$H$2,recordstotaallijst!$A:$Q,15,FALSE),"")</f>
        <v>45473</v>
      </c>
      <c r="K8" s="87" t="str">
        <f>IFERROR(VLOOKUP($A8&amp;$K$2,recordstotaallijst!$A:$Q,14,FALSE),"")</f>
        <v/>
      </c>
      <c r="L8" s="88" t="str">
        <f>IFERROR(VLOOKUP($A8&amp;$K$2,recordstotaallijst!$A:$Q,13,FALSE),"")</f>
        <v/>
      </c>
      <c r="M8" s="89" t="str">
        <f>IFERROR(VLOOKUP($A8&amp;$K$2,recordstotaallijst!$A:$Q,15,FALSE),"")</f>
        <v/>
      </c>
      <c r="N8" s="87" t="str">
        <f>IFERROR(VLOOKUP($A8&amp;$N$2,recordstotaallijst!$A:$Q,14,FALSE),"")</f>
        <v/>
      </c>
      <c r="O8" s="88" t="str">
        <f>IFERROR(VLOOKUP($A8&amp;$N$2,recordstotaallijst!$A:$Q,13,FALSE),"")</f>
        <v/>
      </c>
      <c r="P8" s="89" t="str">
        <f>IFERROR(VLOOKUP($A8&amp;$N$2,recordstotaallijst!$A:$Q,15,FALSE),"")</f>
        <v/>
      </c>
      <c r="Q8" s="87" t="str">
        <f>IFERROR(VLOOKUP($A8&amp;$Q$2,recordstotaallijst!$A:$Q,14,FALSE),"")</f>
        <v/>
      </c>
      <c r="R8" s="88" t="str">
        <f>IFERROR(VLOOKUP($A8&amp;$Q$2,recordstotaallijst!$A:$Q,13,FALSE),"")</f>
        <v/>
      </c>
      <c r="S8" s="89" t="str">
        <f>IFERROR(VLOOKUP($A8&amp;$Q$2,recordstotaallijst!$A:$Q,15,FALSE),"")</f>
        <v/>
      </c>
      <c r="T8" s="87" t="str">
        <f>IFERROR(VLOOKUP($A8&amp;$T$2,recordstotaallijst!$A:$Q,14,FALSE),"")</f>
        <v/>
      </c>
      <c r="U8" s="88" t="str">
        <f>IFERROR(VLOOKUP($A8&amp;$T$2,recordstotaallijst!$A:$Q,13,FALSE),"")</f>
        <v/>
      </c>
      <c r="V8" s="89" t="str">
        <f>IFERROR(VLOOKUP($A8&amp;$T$2,recordstotaallijst!$A:$Q,15,FALSE),"")</f>
        <v/>
      </c>
      <c r="W8" s="87" t="str">
        <f>IFERROR(VLOOKUP($A8&amp;$W$2,recordstotaallijst!$A:$Q,14,FALSE),"")</f>
        <v/>
      </c>
      <c r="X8" s="88" t="str">
        <f>IFERROR(VLOOKUP($A8&amp;$W$2,recordstotaallijst!$A:$Q,13,FALSE),"")</f>
        <v/>
      </c>
      <c r="Y8" s="89" t="str">
        <f>IFERROR(VLOOKUP($A8&amp;$W$2,recordstotaallijst!$A:$Q,15,FALSE),"")</f>
        <v/>
      </c>
      <c r="Z8" s="87" t="str">
        <f>IFERROR(VLOOKUP($A8&amp;$Z$2,recordstotaallijst!$A:$Q,14,FALSE),"")</f>
        <v/>
      </c>
      <c r="AA8" s="88" t="str">
        <f>IFERROR(VLOOKUP($A8&amp;$Z$2,recordstotaallijst!$A:$Q,13,FALSE),"")</f>
        <v/>
      </c>
      <c r="AB8" s="89" t="str">
        <f>IFERROR(VLOOKUP($A8&amp;$Z$2,recordstotaallijst!$A:$Q,15,FALSE),"")</f>
        <v/>
      </c>
      <c r="AC8" s="87" t="str">
        <f>IFERROR(VLOOKUP($A8&amp;$AC$2,recordstotaallijst!$A:$Q,14,FALSE),"")</f>
        <v>Luca Denkers</v>
      </c>
      <c r="AD8" s="88">
        <f>IFERROR(VLOOKUP($A8&amp;$AC$2,recordstotaallijst!$A:$Q,13,FALSE),"")</f>
        <v>1.7118055555555556E-3</v>
      </c>
      <c r="AE8" s="89">
        <f>IFERROR(VLOOKUP($A8&amp;$AC$2,recordstotaallijst!$A:$Q,15,FALSE),"")</f>
        <v>45473</v>
      </c>
      <c r="AF8" s="87" t="str">
        <f>IFERROR(VLOOKUP($A8&amp;$AF$2,recordstotaallijst!$A:$Q,14,FALSE),"")</f>
        <v>Max Verschuur</v>
      </c>
      <c r="AG8" s="88">
        <f>IFERROR(VLOOKUP($A8&amp;$AF$2,recordstotaallijst!$A:$Q,13,FALSE),"")</f>
        <v>1.7899305555555557E-3</v>
      </c>
      <c r="AH8" s="89">
        <f>IFERROR(VLOOKUP($A8&amp;$AF$2,recordstotaallijst!$A:$Q,15,FALSE),"")</f>
        <v>43877</v>
      </c>
      <c r="AI8" s="90" t="str">
        <f>IFERROR(VLOOKUP($A8&amp;$AI$2,recordstotaallijst!$A:$Q,14,FALSE),"")</f>
        <v>Ivar Kleuver</v>
      </c>
      <c r="AJ8" s="85">
        <f>IFERROR(VLOOKUP($A8&amp;$AI$2,recordstotaallijst!$A:$Q,13,FALSE),"")</f>
        <v>1.5313657407407405E-3</v>
      </c>
      <c r="AK8" s="86">
        <f>IFERROR(VLOOKUP($A8&amp;$AI$2,recordstotaallijst!$A:$Q,15,FALSE),"")</f>
        <v>43870</v>
      </c>
      <c r="AL8" s="87" t="str">
        <f>IFERROR(VLOOKUP($A8&amp;$AL$2,recordstotaallijst!$A:$Q,14,FALSE),"")</f>
        <v>Brian de Groot</v>
      </c>
      <c r="AM8" s="88">
        <f>IFERROR(VLOOKUP($A8&amp;$AL$2,recordstotaallijst!$A:$Q,13,FALSE),"")</f>
        <v>1.8126157407407407E-3</v>
      </c>
      <c r="AN8" s="89">
        <f>IFERROR(VLOOKUP($A8&amp;$AL$2,recordstotaallijst!$A:$Q,15,FALSE),"")</f>
        <v>43891</v>
      </c>
      <c r="AO8" s="90" t="str">
        <f>IFERROR(VLOOKUP($A8&amp;$AO$2,recordstotaallijst!$A:$Q,14,FALSE),"")</f>
        <v>Andy Turta</v>
      </c>
      <c r="AP8" s="85">
        <f>IFERROR(VLOOKUP($A8&amp;$AO$2,recordstotaallijst!$A:$Q,13,FALSE),"")</f>
        <v>1.5930555555555557E-3</v>
      </c>
      <c r="AQ8" s="86">
        <f>IFERROR(VLOOKUP($A8&amp;$AO$2,recordstotaallijst!$A:$Q,15,FALSE),"")</f>
        <v>43891</v>
      </c>
      <c r="AR8" s="87" t="str">
        <f>IFERROR(VLOOKUP($A8&amp;$AR$2,recordstotaallijst!$A:$Q,14,FALSE),"")</f>
        <v>Anouar Visser</v>
      </c>
      <c r="AS8" s="88">
        <f>IFERROR(VLOOKUP($A8&amp;$AR$2,recordstotaallijst!$A:$Q,13,FALSE),"")</f>
        <v>1.5966435185185187E-3</v>
      </c>
      <c r="AT8" s="89">
        <f>IFERROR(VLOOKUP($A8&amp;$AR$2,recordstotaallijst!$A:$Q,15,FALSE),"")</f>
        <v>43870</v>
      </c>
      <c r="AU8" s="90" t="str">
        <f>IFERROR(VLOOKUP($A8&amp;$AU$2,recordstotaallijst!$A:$Q,14,FALSE),"")</f>
        <v>Dima Lans</v>
      </c>
      <c r="AV8" s="85">
        <f>IFERROR(VLOOKUP($A8&amp;$AU$2,recordstotaallijst!$A:$Q,13,FALSE),"")</f>
        <v>1.6741898148148148E-3</v>
      </c>
      <c r="AW8" s="91">
        <f>IFERROR(VLOOKUP($A8&amp;$AU$2,recordstotaallijst!$A:$Q,15,FALSE),"")</f>
        <v>44640</v>
      </c>
    </row>
    <row r="9" spans="1:70" x14ac:dyDescent="0.55000000000000004">
      <c r="A9" s="36" t="s">
        <v>85</v>
      </c>
      <c r="B9" s="37"/>
      <c r="D9" s="38">
        <v>400</v>
      </c>
      <c r="E9" s="42" t="str">
        <f>IFERROR(VLOOKUP($A9&amp;$E$2,recordstotaallijst!$A:$Q,14,FALSE),"")</f>
        <v/>
      </c>
      <c r="F9" s="39" t="str">
        <f>IFERROR(VLOOKUP($A9&amp;$E$2,recordstotaallijst!$A:$Q,13,FALSE),"")</f>
        <v/>
      </c>
      <c r="G9" s="40" t="str">
        <f>IFERROR(VLOOKUP($A9&amp;$E$2,recordstotaallijst!$A:$Q,15,FALSE),"")</f>
        <v/>
      </c>
      <c r="H9" s="84" t="str">
        <f>IFERROR(VLOOKUP($A9&amp;$H$2,recordstotaallijst!$A:$Q,14,FALSE),"")</f>
        <v>Luca Denkers</v>
      </c>
      <c r="I9" s="85">
        <f>IFERROR(VLOOKUP($A9&amp;$H$2,recordstotaallijst!$A:$Q,13,FALSE),"")</f>
        <v>3.5900462962962965E-3</v>
      </c>
      <c r="J9" s="86">
        <f>IFERROR(VLOOKUP($A9&amp;$H$2,recordstotaallijst!$A:$Q,15,FALSE),"")</f>
        <v>45473</v>
      </c>
      <c r="K9" s="87" t="str">
        <f>IFERROR(VLOOKUP($A9&amp;$K$2,recordstotaallijst!$A:$Q,14,FALSE),"")</f>
        <v/>
      </c>
      <c r="L9" s="88" t="str">
        <f>IFERROR(VLOOKUP($A9&amp;$K$2,recordstotaallijst!$A:$Q,13,FALSE),"")</f>
        <v/>
      </c>
      <c r="M9" s="89" t="str">
        <f>IFERROR(VLOOKUP($A9&amp;$K$2,recordstotaallijst!$A:$Q,15,FALSE),"")</f>
        <v/>
      </c>
      <c r="N9" s="87" t="str">
        <f>IFERROR(VLOOKUP($A9&amp;$N$2,recordstotaallijst!$A:$Q,14,FALSE),"")</f>
        <v/>
      </c>
      <c r="O9" s="88" t="str">
        <f>IFERROR(VLOOKUP($A9&amp;$N$2,recordstotaallijst!$A:$Q,13,FALSE),"")</f>
        <v/>
      </c>
      <c r="P9" s="89" t="str">
        <f>IFERROR(VLOOKUP($A9&amp;$N$2,recordstotaallijst!$A:$Q,15,FALSE),"")</f>
        <v/>
      </c>
      <c r="Q9" s="87" t="str">
        <f>IFERROR(VLOOKUP($A9&amp;$Q$2,recordstotaallijst!$A:$Q,14,FALSE),"")</f>
        <v/>
      </c>
      <c r="R9" s="88" t="str">
        <f>IFERROR(VLOOKUP($A9&amp;$Q$2,recordstotaallijst!$A:$Q,13,FALSE),"")</f>
        <v/>
      </c>
      <c r="S9" s="89" t="str">
        <f>IFERROR(VLOOKUP($A9&amp;$Q$2,recordstotaallijst!$A:$Q,15,FALSE),"")</f>
        <v/>
      </c>
      <c r="T9" s="87" t="str">
        <f>IFERROR(VLOOKUP($A9&amp;$T$2,recordstotaallijst!$A:$Q,14,FALSE),"")</f>
        <v/>
      </c>
      <c r="U9" s="88" t="str">
        <f>IFERROR(VLOOKUP($A9&amp;$T$2,recordstotaallijst!$A:$Q,13,FALSE),"")</f>
        <v/>
      </c>
      <c r="V9" s="89" t="str">
        <f>IFERROR(VLOOKUP($A9&amp;$T$2,recordstotaallijst!$A:$Q,15,FALSE),"")</f>
        <v/>
      </c>
      <c r="W9" s="87" t="str">
        <f>IFERROR(VLOOKUP($A9&amp;$W$2,recordstotaallijst!$A:$Q,14,FALSE),"")</f>
        <v/>
      </c>
      <c r="X9" s="88" t="str">
        <f>IFERROR(VLOOKUP($A9&amp;$W$2,recordstotaallijst!$A:$Q,13,FALSE),"")</f>
        <v/>
      </c>
      <c r="Y9" s="89" t="str">
        <f>IFERROR(VLOOKUP($A9&amp;$W$2,recordstotaallijst!$A:$Q,15,FALSE),"")</f>
        <v/>
      </c>
      <c r="Z9" s="87" t="str">
        <f>IFERROR(VLOOKUP($A9&amp;$Z$2,recordstotaallijst!$A:$Q,14,FALSE),"")</f>
        <v/>
      </c>
      <c r="AA9" s="88" t="str">
        <f>IFERROR(VLOOKUP($A9&amp;$Z$2,recordstotaallijst!$A:$Q,13,FALSE),"")</f>
        <v/>
      </c>
      <c r="AB9" s="89" t="str">
        <f>IFERROR(VLOOKUP($A9&amp;$Z$2,recordstotaallijst!$A:$Q,15,FALSE),"")</f>
        <v/>
      </c>
      <c r="AC9" s="87" t="str">
        <f>IFERROR(VLOOKUP($A9&amp;$AC$2,recordstotaallijst!$A:$Q,14,FALSE),"")</f>
        <v>Luca Denkers</v>
      </c>
      <c r="AD9" s="88">
        <f>IFERROR(VLOOKUP($A9&amp;$AC$2,recordstotaallijst!$A:$Q,13,FALSE),"")</f>
        <v>3.5900462962962965E-3</v>
      </c>
      <c r="AE9" s="89">
        <f>IFERROR(VLOOKUP($A9&amp;$AC$2,recordstotaallijst!$A:$Q,15,FALSE),"")</f>
        <v>45473</v>
      </c>
      <c r="AF9" s="87" t="str">
        <f>IFERROR(VLOOKUP($A9&amp;$AF$2,recordstotaallijst!$A:$Q,14,FALSE),"")</f>
        <v>Max Verschuur</v>
      </c>
      <c r="AG9" s="88">
        <f>IFERROR(VLOOKUP($A9&amp;$AF$2,recordstotaallijst!$A:$Q,13,FALSE),"")</f>
        <v>3.6097222222222225E-3</v>
      </c>
      <c r="AH9" s="89">
        <f>IFERROR(VLOOKUP($A9&amp;$AF$2,recordstotaallijst!$A:$Q,15,FALSE),"")</f>
        <v>43877</v>
      </c>
      <c r="AI9" s="90" t="str">
        <f>IFERROR(VLOOKUP($A9&amp;$AI$2,recordstotaallijst!$A:$Q,14,FALSE),"")</f>
        <v/>
      </c>
      <c r="AJ9" s="85" t="str">
        <f>IFERROR(VLOOKUP($A9&amp;$AI$2,recordstotaallijst!$A:$Q,13,FALSE),"")</f>
        <v/>
      </c>
      <c r="AK9" s="86" t="str">
        <f>IFERROR(VLOOKUP($A9&amp;$AI$2,recordstotaallijst!$A:$Q,15,FALSE),"")</f>
        <v/>
      </c>
      <c r="AL9" s="87" t="str">
        <f>IFERROR(VLOOKUP($A9&amp;$AL$2,recordstotaallijst!$A:$Q,14,FALSE),"")</f>
        <v>Brian de Groot</v>
      </c>
      <c r="AM9" s="88">
        <f>IFERROR(VLOOKUP($A9&amp;$AL$2,recordstotaallijst!$A:$Q,13,FALSE),"")</f>
        <v>3.721412037037037E-3</v>
      </c>
      <c r="AN9" s="89">
        <f>IFERROR(VLOOKUP($A9&amp;$AL$2,recordstotaallijst!$A:$Q,15,FALSE),"")</f>
        <v>43891</v>
      </c>
      <c r="AO9" s="90" t="str">
        <f>IFERROR(VLOOKUP($A9&amp;$AO$2,recordstotaallijst!$A:$Q,14,FALSE),"")</f>
        <v>Andy Turta</v>
      </c>
      <c r="AP9" s="85">
        <f>IFERROR(VLOOKUP($A9&amp;$AO$2,recordstotaallijst!$A:$Q,13,FALSE),"")</f>
        <v>3.2876157407407407E-3</v>
      </c>
      <c r="AQ9" s="86">
        <f>IFERROR(VLOOKUP($A9&amp;$AO$2,recordstotaallijst!$A:$Q,15,FALSE),"")</f>
        <v>43891</v>
      </c>
      <c r="AR9" s="87" t="str">
        <f>IFERROR(VLOOKUP($A9&amp;$AR$2,recordstotaallijst!$A:$Q,14,FALSE),"")</f>
        <v/>
      </c>
      <c r="AS9" s="88" t="str">
        <f>IFERROR(VLOOKUP($A9&amp;$AR$2,recordstotaallijst!$A:$Q,13,FALSE),"")</f>
        <v/>
      </c>
      <c r="AT9" s="89" t="str">
        <f>IFERROR(VLOOKUP($A9&amp;$AR$2,recordstotaallijst!$A:$Q,15,FALSE),"")</f>
        <v/>
      </c>
      <c r="AU9" s="90" t="str">
        <f>IFERROR(VLOOKUP($A9&amp;$AU$2,recordstotaallijst!$A:$Q,14,FALSE),"")</f>
        <v>Dima Lans</v>
      </c>
      <c r="AV9" s="85">
        <f>IFERROR(VLOOKUP($A9&amp;$AU$2,recordstotaallijst!$A:$Q,13,FALSE),"")</f>
        <v>3.6040509259259259E-3</v>
      </c>
      <c r="AW9" s="91">
        <f>IFERROR(VLOOKUP($A9&amp;$AU$2,recordstotaallijst!$A:$Q,15,FALSE),"")</f>
        <v>44962</v>
      </c>
    </row>
    <row r="10" spans="1:70" x14ac:dyDescent="0.55000000000000004">
      <c r="A10" s="36" t="s">
        <v>86</v>
      </c>
      <c r="B10" s="37"/>
      <c r="D10" s="38">
        <v>800</v>
      </c>
      <c r="E10" s="42" t="str">
        <f>IFERROR(VLOOKUP($A10&amp;$E$2,recordstotaallijst!$A:$Q,14,FALSE),"")</f>
        <v/>
      </c>
      <c r="F10" s="39" t="str">
        <f>IFERROR(VLOOKUP($A10&amp;$E$2,recordstotaallijst!$A:$Q,13,FALSE),"")</f>
        <v/>
      </c>
      <c r="G10" s="40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7" t="str">
        <f>IFERROR(VLOOKUP($A10&amp;$K$2,recordstotaallijst!$A:$Q,14,FALSE),"")</f>
        <v/>
      </c>
      <c r="L10" s="88" t="str">
        <f>IFERROR(VLOOKUP($A10&amp;$K$2,recordstotaallijst!$A:$Q,13,FALSE),"")</f>
        <v/>
      </c>
      <c r="M10" s="89" t="str">
        <f>IFERROR(VLOOKUP($A10&amp;$K$2,recordstotaallijst!$A:$Q,15,FALSE),"")</f>
        <v/>
      </c>
      <c r="N10" s="87" t="str">
        <f>IFERROR(VLOOKUP($A10&amp;$N$2,recordstotaallijst!$A:$Q,14,FALSE),"")</f>
        <v/>
      </c>
      <c r="O10" s="88" t="str">
        <f>IFERROR(VLOOKUP($A10&amp;$N$2,recordstotaallijst!$A:$Q,13,FALSE),"")</f>
        <v/>
      </c>
      <c r="P10" s="89" t="str">
        <f>IFERROR(VLOOKUP($A10&amp;$N$2,recordstotaallijst!$A:$Q,15,FALSE),"")</f>
        <v/>
      </c>
      <c r="Q10" s="87" t="str">
        <f>IFERROR(VLOOKUP($A10&amp;$Q$2,recordstotaallijst!$A:$Q,14,FALSE),"")</f>
        <v/>
      </c>
      <c r="R10" s="88" t="str">
        <f>IFERROR(VLOOKUP($A10&amp;$Q$2,recordstotaallijst!$A:$Q,13,FALSE),"")</f>
        <v/>
      </c>
      <c r="S10" s="89" t="str">
        <f>IFERROR(VLOOKUP($A10&amp;$Q$2,recordstotaallijst!$A:$Q,15,FALSE),"")</f>
        <v/>
      </c>
      <c r="T10" s="87" t="str">
        <f>IFERROR(VLOOKUP($A10&amp;$T$2,recordstotaallijst!$A:$Q,14,FALSE),"")</f>
        <v/>
      </c>
      <c r="U10" s="88" t="str">
        <f>IFERROR(VLOOKUP($A10&amp;$T$2,recordstotaallijst!$A:$Q,13,FALSE),"")</f>
        <v/>
      </c>
      <c r="V10" s="89" t="str">
        <f>IFERROR(VLOOKUP($A10&amp;$T$2,recordstotaallijst!$A:$Q,15,FALSE),"")</f>
        <v/>
      </c>
      <c r="W10" s="87" t="str">
        <f>IFERROR(VLOOKUP($A10&amp;$W$2,recordstotaallijst!$A:$Q,14,FALSE),"")</f>
        <v/>
      </c>
      <c r="X10" s="88" t="str">
        <f>IFERROR(VLOOKUP($A10&amp;$W$2,recordstotaallijst!$A:$Q,13,FALSE),"")</f>
        <v/>
      </c>
      <c r="Y10" s="89" t="str">
        <f>IFERROR(VLOOKUP($A10&amp;$W$2,recordstotaallijst!$A:$Q,15,FALSE),"")</f>
        <v/>
      </c>
      <c r="Z10" s="87" t="str">
        <f>IFERROR(VLOOKUP($A10&amp;$Z$2,recordstotaallijst!$A:$Q,14,FALSE),"")</f>
        <v/>
      </c>
      <c r="AA10" s="88" t="str">
        <f>IFERROR(VLOOKUP($A10&amp;$Z$2,recordstotaallijst!$A:$Q,13,FALSE),"")</f>
        <v/>
      </c>
      <c r="AB10" s="89" t="str">
        <f>IFERROR(VLOOKUP($A10&amp;$Z$2,recordstotaallijst!$A:$Q,15,FALSE),"")</f>
        <v/>
      </c>
      <c r="AC10" s="87" t="str">
        <f>IFERROR(VLOOKUP($A10&amp;$AC$2,recordstotaallijst!$A:$Q,14,FALSE),"")</f>
        <v/>
      </c>
      <c r="AD10" s="88" t="str">
        <f>IFERROR(VLOOKUP($A10&amp;$AC$2,recordstotaallijst!$A:$Q,13,FALSE),"")</f>
        <v/>
      </c>
      <c r="AE10" s="89" t="str">
        <f>IFERROR(VLOOKUP($A10&amp;$AC$2,recordstotaallijst!$A:$Q,15,FALSE),"")</f>
        <v/>
      </c>
      <c r="AF10" s="87" t="str">
        <f>IFERROR(VLOOKUP($A10&amp;$AF$2,recordstotaallijst!$A:$Q,14,FALSE),"")</f>
        <v>Max Verschuur</v>
      </c>
      <c r="AG10" s="88">
        <f>IFERROR(VLOOKUP($A10&amp;$AF$2,recordstotaallijst!$A:$Q,13,FALSE),"")</f>
        <v>7.4379629629629631E-3</v>
      </c>
      <c r="AH10" s="89">
        <f>IFERROR(VLOOKUP($A10&amp;$AF$2,recordstotaallijst!$A:$Q,15,FALSE),"")</f>
        <v>43891</v>
      </c>
      <c r="AI10" s="90" t="str">
        <f>IFERROR(VLOOKUP($A10&amp;$AI$2,recordstotaallijst!$A:$Q,14,FALSE),"")</f>
        <v/>
      </c>
      <c r="AJ10" s="85" t="str">
        <f>IFERROR(VLOOKUP($A10&amp;$AI$2,recordstotaallijst!$A:$Q,13,FALSE),"")</f>
        <v/>
      </c>
      <c r="AK10" s="86" t="str">
        <f>IFERROR(VLOOKUP($A10&amp;$AI$2,recordstotaallijst!$A:$Q,15,FALSE),"")</f>
        <v/>
      </c>
      <c r="AL10" s="87" t="str">
        <f>IFERROR(VLOOKUP($A10&amp;$AL$2,recordstotaallijst!$A:$Q,14,FALSE),"")</f>
        <v>Brian de Groot</v>
      </c>
      <c r="AM10" s="88">
        <f>IFERROR(VLOOKUP($A10&amp;$AL$2,recordstotaallijst!$A:$Q,13,FALSE),"")</f>
        <v>7.5818287037037043E-3</v>
      </c>
      <c r="AN10" s="89">
        <f>IFERROR(VLOOKUP($A10&amp;$AL$2,recordstotaallijst!$A:$Q,15,FALSE),"")</f>
        <v>43891</v>
      </c>
      <c r="AO10" s="90" t="str">
        <f>IFERROR(VLOOKUP($A10&amp;$AO$2,recordstotaallijst!$A:$Q,14,FALSE),"")</f>
        <v>Andy Turta</v>
      </c>
      <c r="AP10" s="85">
        <f>IFERROR(VLOOKUP($A10&amp;$AO$2,recordstotaallijst!$A:$Q,13,FALSE),"")</f>
        <v>6.7791666666666668E-3</v>
      </c>
      <c r="AQ10" s="86">
        <f>IFERROR(VLOOKUP($A10&amp;$AO$2,recordstotaallijst!$A:$Q,15,FALSE),"")</f>
        <v>43891</v>
      </c>
      <c r="AR10" s="87" t="str">
        <f>IFERROR(VLOOKUP($A10&amp;$AR$2,recordstotaallijst!$A:$Q,14,FALSE),"")</f>
        <v/>
      </c>
      <c r="AS10" s="88" t="str">
        <f>IFERROR(VLOOKUP($A10&amp;$AR$2,recordstotaallijst!$A:$Q,13,FALSE),"")</f>
        <v/>
      </c>
      <c r="AT10" s="89" t="str">
        <f>IFERROR(VLOOKUP($A10&amp;$AR$2,recordstotaallijst!$A:$Q,15,FALSE),"")</f>
        <v/>
      </c>
      <c r="AU10" s="90" t="str">
        <f>IFERROR(VLOOKUP($A10&amp;$AU$2,recordstotaallijst!$A:$Q,14,FALSE),"")</f>
        <v>Dima Lans</v>
      </c>
      <c r="AV10" s="85">
        <f>IFERROR(VLOOKUP($A10&amp;$AU$2,recordstotaallijst!$A:$Q,13,FALSE),"")</f>
        <v>7.7013888888888887E-3</v>
      </c>
      <c r="AW10" s="91">
        <f>IFERROR(VLOOKUP($A10&amp;$AU$2,recordstotaallijst!$A:$Q,15,FALSE),"")</f>
        <v>44710</v>
      </c>
    </row>
    <row r="11" spans="1:70" x14ac:dyDescent="0.55000000000000004">
      <c r="A11" s="36" t="s">
        <v>87</v>
      </c>
      <c r="B11" s="37"/>
      <c r="D11" s="38">
        <v>1500</v>
      </c>
      <c r="E11" s="42" t="str">
        <f>IFERROR(VLOOKUP($A11&amp;$E$2,recordstotaallijst!$A:$Q,14,FALSE),"")</f>
        <v/>
      </c>
      <c r="F11" s="39" t="str">
        <f>IFERROR(VLOOKUP($A11&amp;$E$2,recordstotaallijst!$A:$Q,13,FALSE),"")</f>
        <v/>
      </c>
      <c r="G11" s="40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7" t="str">
        <f>IFERROR(VLOOKUP($A11&amp;$K$2,recordstotaallijst!$A:$Q,14,FALSE),"")</f>
        <v/>
      </c>
      <c r="L11" s="88" t="str">
        <f>IFERROR(VLOOKUP($A11&amp;$K$2,recordstotaallijst!$A:$Q,13,FALSE),"")</f>
        <v/>
      </c>
      <c r="M11" s="89" t="str">
        <f>IFERROR(VLOOKUP($A11&amp;$K$2,recordstotaallijst!$A:$Q,15,FALSE),"")</f>
        <v/>
      </c>
      <c r="N11" s="87" t="str">
        <f>IFERROR(VLOOKUP($A11&amp;$N$2,recordstotaallijst!$A:$Q,14,FALSE),"")</f>
        <v/>
      </c>
      <c r="O11" s="88" t="str">
        <f>IFERROR(VLOOKUP($A11&amp;$N$2,recordstotaallijst!$A:$Q,13,FALSE),"")</f>
        <v/>
      </c>
      <c r="P11" s="89" t="str">
        <f>IFERROR(VLOOKUP($A11&amp;$N$2,recordstotaallijst!$A:$Q,15,FALSE),"")</f>
        <v/>
      </c>
      <c r="Q11" s="87" t="str">
        <f>IFERROR(VLOOKUP($A11&amp;$Q$2,recordstotaallijst!$A:$Q,14,FALSE),"")</f>
        <v/>
      </c>
      <c r="R11" s="88" t="str">
        <f>IFERROR(VLOOKUP($A11&amp;$Q$2,recordstotaallijst!$A:$Q,13,FALSE),"")</f>
        <v/>
      </c>
      <c r="S11" s="89" t="str">
        <f>IFERROR(VLOOKUP($A11&amp;$Q$2,recordstotaallijst!$A:$Q,15,FALSE),"")</f>
        <v/>
      </c>
      <c r="T11" s="87" t="str">
        <f>IFERROR(VLOOKUP($A11&amp;$T$2,recordstotaallijst!$A:$Q,14,FALSE),"")</f>
        <v/>
      </c>
      <c r="U11" s="88" t="str">
        <f>IFERROR(VLOOKUP($A11&amp;$T$2,recordstotaallijst!$A:$Q,13,FALSE),"")</f>
        <v/>
      </c>
      <c r="V11" s="89" t="str">
        <f>IFERROR(VLOOKUP($A11&amp;$T$2,recordstotaallijst!$A:$Q,15,FALSE),"")</f>
        <v/>
      </c>
      <c r="W11" s="87" t="str">
        <f>IFERROR(VLOOKUP($A11&amp;$W$2,recordstotaallijst!$A:$Q,14,FALSE),"")</f>
        <v/>
      </c>
      <c r="X11" s="88" t="str">
        <f>IFERROR(VLOOKUP($A11&amp;$W$2,recordstotaallijst!$A:$Q,13,FALSE),"")</f>
        <v/>
      </c>
      <c r="Y11" s="89" t="str">
        <f>IFERROR(VLOOKUP($A11&amp;$W$2,recordstotaallijst!$A:$Q,15,FALSE),"")</f>
        <v/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87" t="str">
        <f>IFERROR(VLOOKUP($A11&amp;$AC$2,recordstotaallijst!$A:$Q,14,FALSE),"")</f>
        <v/>
      </c>
      <c r="AD11" s="88" t="str">
        <f>IFERROR(VLOOKUP($A11&amp;$AC$2,recordstotaallijst!$A:$Q,13,FALSE),"")</f>
        <v/>
      </c>
      <c r="AE11" s="89" t="str">
        <f>IFERROR(VLOOKUP($A11&amp;$AC$2,recordstotaallijst!$A:$Q,15,FALSE),"")</f>
        <v/>
      </c>
      <c r="AF11" s="87" t="str">
        <f>IFERROR(VLOOKUP($A11&amp;$AF$2,recordstotaallijst!$A:$Q,14,FALSE),"")</f>
        <v>Max Verschuur</v>
      </c>
      <c r="AG11" s="88">
        <f>IFERROR(VLOOKUP($A11&amp;$AF$2,recordstotaallijst!$A:$Q,13,FALSE),"")</f>
        <v>1.4048379629629631E-2</v>
      </c>
      <c r="AH11" s="89">
        <f>IFERROR(VLOOKUP($A11&amp;$AF$2,recordstotaallijst!$A:$Q,15,FALSE),"")</f>
        <v>43891</v>
      </c>
      <c r="AI11" s="90" t="str">
        <f>IFERROR(VLOOKUP($A11&amp;$AI$2,recordstotaallijst!$A:$Q,14,FALSE),"")</f>
        <v/>
      </c>
      <c r="AJ11" s="85" t="str">
        <f>IFERROR(VLOOKUP($A11&amp;$AI$2,recordstotaallijst!$A:$Q,13,FALSE),"")</f>
        <v/>
      </c>
      <c r="AK11" s="86" t="str">
        <f>IFERROR(VLOOKUP($A11&amp;$AI$2,recordstotaallijst!$A:$Q,15,FALSE),"")</f>
        <v/>
      </c>
      <c r="AL11" s="87" t="str">
        <f>IFERROR(VLOOKUP($A11&amp;$AL$2,recordstotaallijst!$A:$Q,14,FALSE),"")</f>
        <v>Brian de Groot</v>
      </c>
      <c r="AM11" s="88">
        <f>IFERROR(VLOOKUP($A11&amp;$AL$2,recordstotaallijst!$A:$Q,13,FALSE),"")</f>
        <v>1.4423148148148148E-2</v>
      </c>
      <c r="AN11" s="89">
        <f>IFERROR(VLOOKUP($A11&amp;$AL$2,recordstotaallijst!$A:$Q,15,FALSE),"")</f>
        <v>43891</v>
      </c>
      <c r="AO11" s="90" t="str">
        <f>IFERROR(VLOOKUP($A11&amp;$AO$2,recordstotaallijst!$A:$Q,14,FALSE),"")</f>
        <v>Andy Turta</v>
      </c>
      <c r="AP11" s="85">
        <f>IFERROR(VLOOKUP($A11&amp;$AO$2,recordstotaallijst!$A:$Q,13,FALSE),"")</f>
        <v>1.3008217592592594E-2</v>
      </c>
      <c r="AQ11" s="86">
        <f>IFERROR(VLOOKUP($A11&amp;$AO$2,recordstotaallijst!$A:$Q,15,FALSE),"")</f>
        <v>43891</v>
      </c>
      <c r="AR11" s="87" t="str">
        <f>IFERROR(VLOOKUP($A11&amp;$AR$2,recordstotaallijst!$A:$Q,14,FALSE),"")</f>
        <v/>
      </c>
      <c r="AS11" s="88" t="str">
        <f>IFERROR(VLOOKUP($A11&amp;$AR$2,recordstotaallijst!$A:$Q,13,FALSE),"")</f>
        <v/>
      </c>
      <c r="AT11" s="89" t="str">
        <f>IFERROR(VLOOKUP($A11&amp;$AR$2,recordstotaallijst!$A:$Q,15,FALSE),"")</f>
        <v/>
      </c>
      <c r="AU11" s="90" t="str">
        <f>IFERROR(VLOOKUP($A11&amp;$AU$2,recordstotaallijst!$A:$Q,14,FALSE),"")</f>
        <v>Dima Lans</v>
      </c>
      <c r="AV11" s="85">
        <f>IFERROR(VLOOKUP($A11&amp;$AU$2,recordstotaallijst!$A:$Q,13,FALSE),"")</f>
        <v>1.4447569444444445E-2</v>
      </c>
      <c r="AW11" s="91">
        <f>IFERROR(VLOOKUP($A11&amp;$AU$2,recordstotaallijst!$A:$Q,15,FALSE),"")</f>
        <v>44710</v>
      </c>
    </row>
    <row r="12" spans="1:70" x14ac:dyDescent="0.55000000000000004">
      <c r="A12" s="36" t="s">
        <v>88</v>
      </c>
      <c r="B12" s="37"/>
      <c r="D12" s="38">
        <v>2000</v>
      </c>
      <c r="E12" s="42" t="str">
        <f>IFERROR(VLOOKUP($A12&amp;$E$2,recordstotaallijst!$A:$Q,14,FALSE),"")</f>
        <v/>
      </c>
      <c r="F12" s="39" t="str">
        <f>IFERROR(VLOOKUP($A12&amp;$E$2,recordstotaallijst!$A:$Q,13,FALSE),"")</f>
        <v/>
      </c>
      <c r="G12" s="40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7" t="str">
        <f>IFERROR(VLOOKUP($A12&amp;$K$2,recordstotaallijst!$A:$Q,14,FALSE),"")</f>
        <v/>
      </c>
      <c r="L12" s="88" t="str">
        <f>IFERROR(VLOOKUP($A12&amp;$K$2,recordstotaallijst!$A:$Q,13,FALSE),"")</f>
        <v/>
      </c>
      <c r="M12" s="89" t="str">
        <f>IFERROR(VLOOKUP($A12&amp;$K$2,recordstotaallijst!$A:$Q,15,FALSE),"")</f>
        <v/>
      </c>
      <c r="N12" s="87" t="str">
        <f>IFERROR(VLOOKUP($A12&amp;$N$2,recordstotaallijst!$A:$Q,14,FALSE),"")</f>
        <v/>
      </c>
      <c r="O12" s="88" t="str">
        <f>IFERROR(VLOOKUP($A12&amp;$N$2,recordstotaallijst!$A:$Q,13,FALSE),"")</f>
        <v/>
      </c>
      <c r="P12" s="89" t="str">
        <f>IFERROR(VLOOKUP($A12&amp;$N$2,recordstotaallijst!$A:$Q,15,FALSE),"")</f>
        <v/>
      </c>
      <c r="Q12" s="87" t="str">
        <f>IFERROR(VLOOKUP($A12&amp;$Q$2,recordstotaallijst!$A:$Q,14,FALSE),"")</f>
        <v/>
      </c>
      <c r="R12" s="88" t="str">
        <f>IFERROR(VLOOKUP($A12&amp;$Q$2,recordstotaallijst!$A:$Q,13,FALSE),"")</f>
        <v/>
      </c>
      <c r="S12" s="89" t="str">
        <f>IFERROR(VLOOKUP($A12&amp;$Q$2,recordstotaallijst!$A:$Q,15,FALSE),"")</f>
        <v/>
      </c>
      <c r="T12" s="87" t="str">
        <f>IFERROR(VLOOKUP($A12&amp;$T$2,recordstotaallijst!$A:$Q,14,FALSE),"")</f>
        <v/>
      </c>
      <c r="U12" s="88" t="str">
        <f>IFERROR(VLOOKUP($A12&amp;$T$2,recordstotaallijst!$A:$Q,13,FALSE),"")</f>
        <v/>
      </c>
      <c r="V12" s="89" t="str">
        <f>IFERROR(VLOOKUP($A12&amp;$T$2,recordstotaallijst!$A:$Q,15,FALSE),"")</f>
        <v/>
      </c>
      <c r="W12" s="87" t="str">
        <f>IFERROR(VLOOKUP($A12&amp;$W$2,recordstotaallijst!$A:$Q,14,FALSE),"")</f>
        <v/>
      </c>
      <c r="X12" s="88" t="str">
        <f>IFERROR(VLOOKUP($A12&amp;$W$2,recordstotaallijst!$A:$Q,13,FALSE),"")</f>
        <v/>
      </c>
      <c r="Y12" s="89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87" t="str">
        <f>IFERROR(VLOOKUP($A12&amp;$AC$2,recordstotaallijst!$A:$Q,14,FALSE),"")</f>
        <v/>
      </c>
      <c r="AD12" s="88" t="str">
        <f>IFERROR(VLOOKUP($A12&amp;$AC$2,recordstotaallijst!$A:$Q,13,FALSE),"")</f>
        <v/>
      </c>
      <c r="AE12" s="89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>Andy Turta</v>
      </c>
      <c r="AP12" s="85">
        <f>IFERROR(VLOOKUP($A12&amp;$AO$2,recordstotaallijst!$A:$Q,13,FALSE),"")</f>
        <v>1.7404976851851852E-2</v>
      </c>
      <c r="AQ12" s="86">
        <f>IFERROR(VLOOKUP($A12&amp;$AO$2,recordstotaallijst!$A:$Q,15,FALSE),"")</f>
        <v>43891</v>
      </c>
      <c r="AR12" s="87" t="str">
        <f>IFERROR(VLOOKUP($A12&amp;$AR$2,recordstotaallijst!$A:$Q,14,FALSE),"")</f>
        <v/>
      </c>
      <c r="AS12" s="88" t="str">
        <f>IFERROR(VLOOKUP($A12&amp;$AR$2,recordstotaallijst!$A:$Q,13,FALSE),"")</f>
        <v/>
      </c>
      <c r="AT12" s="89" t="str">
        <f>IFERROR(VLOOKUP($A12&amp;$AR$2,recordstotaallijst!$A:$Q,15,FALSE),"")</f>
        <v/>
      </c>
      <c r="AU12" s="90" t="str">
        <f>IFERROR(VLOOKUP($A12&amp;$AU$2,recordstotaallijst!$A:$Q,14,FALSE),"")</f>
        <v/>
      </c>
      <c r="AV12" s="85" t="str">
        <f>IFERROR(VLOOKUP($A12&amp;$AU$2,recordstotaallijst!$A:$Q,13,FALSE),"")</f>
        <v/>
      </c>
      <c r="AW12" s="91" t="str">
        <f>IFERROR(VLOOKUP($A12&amp;$AU$2,recordstotaallijst!$A:$Q,15,FALSE),"")</f>
        <v/>
      </c>
    </row>
    <row r="13" spans="1:70" x14ac:dyDescent="0.55000000000000004">
      <c r="A13" s="36" t="s">
        <v>89</v>
      </c>
      <c r="B13" s="37"/>
      <c r="D13" s="38">
        <v>5000</v>
      </c>
      <c r="E13" s="42" t="str">
        <f>IFERROR(VLOOKUP($A13&amp;$E$2,recordstotaallijst!$A:$Q,14,FALSE),"")</f>
        <v/>
      </c>
      <c r="F13" s="39" t="str">
        <f>IFERROR(VLOOKUP($A13&amp;$E$2,recordstotaallijst!$A:$Q,13,FALSE),"")</f>
        <v/>
      </c>
      <c r="G13" s="40" t="str">
        <f>IFERROR(VLOOKUP($A13&amp;$E$2,recordstotaallijst!$A:$Q,15,FALSE),"")</f>
        <v/>
      </c>
      <c r="H13" s="84" t="str">
        <f>IFERROR(VLOOKUP($A13&amp;$H$2,recordstotaallijst!$A:$Q,14,FALSE),"")</f>
        <v/>
      </c>
      <c r="I13" s="85" t="str">
        <f>IFERROR(VLOOKUP($A13&amp;$H$2,recordstotaallijst!$A:$Q,13,FALSE),"")</f>
        <v/>
      </c>
      <c r="J13" s="86" t="str">
        <f>IFERROR(VLOOKUP($A13&amp;$H$2,recordstotaallijst!$A:$Q,15,FALSE),"")</f>
        <v/>
      </c>
      <c r="K13" s="87" t="str">
        <f>IFERROR(VLOOKUP($A13&amp;$K$2,recordstotaallijst!$A:$Q,14,FALSE),"")</f>
        <v/>
      </c>
      <c r="L13" s="88" t="str">
        <f>IFERROR(VLOOKUP($A13&amp;$K$2,recordstotaallijst!$A:$Q,13,FALSE),"")</f>
        <v/>
      </c>
      <c r="M13" s="89" t="str">
        <f>IFERROR(VLOOKUP($A13&amp;$K$2,recordstotaallijst!$A:$Q,15,FALSE),"")</f>
        <v/>
      </c>
      <c r="N13" s="87" t="str">
        <f>IFERROR(VLOOKUP($A13&amp;$N$2,recordstotaallijst!$A:$Q,14,FALSE),"")</f>
        <v/>
      </c>
      <c r="O13" s="88" t="str">
        <f>IFERROR(VLOOKUP($A13&amp;$N$2,recordstotaallijst!$A:$Q,13,FALSE),"")</f>
        <v/>
      </c>
      <c r="P13" s="89" t="str">
        <f>IFERROR(VLOOKUP($A13&amp;$N$2,recordstotaallijst!$A:$Q,15,FALSE),"")</f>
        <v/>
      </c>
      <c r="Q13" s="87" t="str">
        <f>IFERROR(VLOOKUP($A13&amp;$Q$2,recordstotaallijst!$A:$Q,14,FALSE),"")</f>
        <v/>
      </c>
      <c r="R13" s="88" t="str">
        <f>IFERROR(VLOOKUP($A13&amp;$Q$2,recordstotaallijst!$A:$Q,13,FALSE),"")</f>
        <v/>
      </c>
      <c r="S13" s="89" t="str">
        <f>IFERROR(VLOOKUP($A13&amp;$Q$2,recordstotaallijst!$A:$Q,15,FALSE),"")</f>
        <v/>
      </c>
      <c r="T13" s="87" t="str">
        <f>IFERROR(VLOOKUP($A13&amp;$T$2,recordstotaallijst!$A:$Q,14,FALSE),"")</f>
        <v/>
      </c>
      <c r="U13" s="88" t="str">
        <f>IFERROR(VLOOKUP($A13&amp;$T$2,recordstotaallijst!$A:$Q,13,FALSE),"")</f>
        <v/>
      </c>
      <c r="V13" s="89" t="str">
        <f>IFERROR(VLOOKUP($A13&amp;$T$2,recordstotaallijst!$A:$Q,15,FALSE),"")</f>
        <v/>
      </c>
      <c r="W13" s="87" t="str">
        <f>IFERROR(VLOOKUP($A13&amp;$W$2,recordstotaallijst!$A:$Q,14,FALSE),"")</f>
        <v/>
      </c>
      <c r="X13" s="88" t="str">
        <f>IFERROR(VLOOKUP($A13&amp;$W$2,recordstotaallijst!$A:$Q,13,FALSE),"")</f>
        <v/>
      </c>
      <c r="Y13" s="89" t="str">
        <f>IFERROR(VLOOKUP($A13&amp;$W$2,recordstotaallijst!$A:$Q,15,FALSE),"")</f>
        <v/>
      </c>
      <c r="Z13" s="87" t="str">
        <f>IFERROR(VLOOKUP($A13&amp;$Z$2,recordstotaallijst!$A:$Q,14,FALSE),"")</f>
        <v/>
      </c>
      <c r="AA13" s="88" t="str">
        <f>IFERROR(VLOOKUP($A13&amp;$Z$2,recordstotaallijst!$A:$Q,13,FALSE),"")</f>
        <v/>
      </c>
      <c r="AB13" s="89" t="str">
        <f>IFERROR(VLOOKUP($A13&amp;$Z$2,recordstotaallijst!$A:$Q,15,FALSE),"")</f>
        <v/>
      </c>
      <c r="AC13" s="87" t="str">
        <f>IFERROR(VLOOKUP($A13&amp;$AC$2,recordstotaallijst!$A:$Q,14,FALSE),"")</f>
        <v/>
      </c>
      <c r="AD13" s="88" t="str">
        <f>IFERROR(VLOOKUP($A13&amp;$AC$2,recordstotaallijst!$A:$Q,13,FALSE),"")</f>
        <v/>
      </c>
      <c r="AE13" s="89" t="str">
        <f>IFERROR(VLOOKUP($A13&amp;$AC$2,recordstotaallijst!$A:$Q,15,FALSE),"")</f>
        <v/>
      </c>
      <c r="AF13" s="87" t="str">
        <f>IFERROR(VLOOKUP($A13&amp;$AF$2,recordstotaallijst!$A:$Q,14,FALSE),"")</f>
        <v/>
      </c>
      <c r="AG13" s="88" t="str">
        <f>IFERROR(VLOOKUP($A13&amp;$AF$2,recordstotaallijst!$A:$Q,13,FALSE),"")</f>
        <v/>
      </c>
      <c r="AH13" s="89" t="str">
        <f>IFERROR(VLOOKUP($A13&amp;$AF$2,recordstotaallijst!$A:$Q,15,FALSE),"")</f>
        <v/>
      </c>
      <c r="AI13" s="90" t="str">
        <f>IFERROR(VLOOKUP($A13&amp;$AI$2,recordstotaallijst!$A:$Q,14,FALSE),"")</f>
        <v/>
      </c>
      <c r="AJ13" s="85" t="str">
        <f>IFERROR(VLOOKUP($A13&amp;$AI$2,recordstotaallijst!$A:$Q,13,FALSE),"")</f>
        <v/>
      </c>
      <c r="AK13" s="86" t="str">
        <f>IFERROR(VLOOKUP($A13&amp;$AI$2,recordstotaallijst!$A:$Q,15,FALSE),"")</f>
        <v/>
      </c>
      <c r="AL13" s="87" t="str">
        <f>IFERROR(VLOOKUP($A13&amp;$AL$2,recordstotaallijst!$A:$Q,14,FALSE),"")</f>
        <v/>
      </c>
      <c r="AM13" s="88" t="str">
        <f>IFERROR(VLOOKUP($A13&amp;$AL$2,recordstotaallijst!$A:$Q,13,FALSE),"")</f>
        <v/>
      </c>
      <c r="AN13" s="89" t="str">
        <f>IFERROR(VLOOKUP($A13&amp;$AL$2,recordstotaallijst!$A:$Q,15,FALSE),"")</f>
        <v/>
      </c>
      <c r="AO13" s="90" t="str">
        <f>IFERROR(VLOOKUP($A13&amp;$AO$2,recordstotaallijst!$A:$Q,14,FALSE),"")</f>
        <v/>
      </c>
      <c r="AP13" s="85" t="str">
        <f>IFERROR(VLOOKUP($A13&amp;$AO$2,recordstotaallijst!$A:$Q,13,FALSE),"")</f>
        <v/>
      </c>
      <c r="AQ13" s="86" t="str">
        <f>IFERROR(VLOOKUP($A13&amp;$AO$2,recordstotaallijst!$A:$Q,15,FALSE),"")</f>
        <v/>
      </c>
      <c r="AR13" s="87" t="str">
        <f>IFERROR(VLOOKUP($A13&amp;$AR$2,recordstotaallijst!$A:$Q,14,FALSE),"")</f>
        <v/>
      </c>
      <c r="AS13" s="88" t="str">
        <f>IFERROR(VLOOKUP($A13&amp;$AR$2,recordstotaallijst!$A:$Q,13,FALSE),"")</f>
        <v/>
      </c>
      <c r="AT13" s="89" t="str">
        <f>IFERROR(VLOOKUP($A13&amp;$AR$2,recordstotaallijst!$A:$Q,15,FALSE),"")</f>
        <v/>
      </c>
      <c r="AU13" s="90" t="str">
        <f>IFERROR(VLOOKUP($A13&amp;$AU$2,recordstotaallijst!$A:$Q,14,FALSE),"")</f>
        <v/>
      </c>
      <c r="AV13" s="85" t="str">
        <f>IFERROR(VLOOKUP($A13&amp;$AU$2,recordstotaallijst!$A:$Q,13,FALSE),"")</f>
        <v/>
      </c>
      <c r="AW13" s="91" t="str">
        <f>IFERROR(VLOOKUP($A13&amp;$AU$2,recordstotaallijst!$A:$Q,15,FALSE),"")</f>
        <v/>
      </c>
    </row>
    <row r="14" spans="1:70" s="83" customFormat="1" ht="18.3" x14ac:dyDescent="0.7">
      <c r="A14" s="29"/>
      <c r="B14" s="30"/>
      <c r="C14" s="29" t="s">
        <v>15</v>
      </c>
      <c r="D14" s="31"/>
      <c r="E14" s="44"/>
      <c r="F14" s="45"/>
      <c r="G14" s="46"/>
      <c r="H14" s="92"/>
      <c r="I14" s="93"/>
      <c r="J14" s="94"/>
      <c r="K14" s="95"/>
      <c r="L14" s="96"/>
      <c r="M14" s="97"/>
      <c r="N14" s="95"/>
      <c r="O14" s="96"/>
      <c r="P14" s="97"/>
      <c r="Q14" s="95"/>
      <c r="R14" s="96"/>
      <c r="S14" s="97"/>
      <c r="T14" s="95"/>
      <c r="U14" s="96"/>
      <c r="V14" s="97"/>
      <c r="W14" s="95"/>
      <c r="X14" s="96"/>
      <c r="Y14" s="97"/>
      <c r="Z14" s="95"/>
      <c r="AA14" s="96"/>
      <c r="AB14" s="97"/>
      <c r="AC14" s="95"/>
      <c r="AD14" s="96"/>
      <c r="AE14" s="97"/>
      <c r="AF14" s="95"/>
      <c r="AG14" s="96"/>
      <c r="AH14" s="97"/>
      <c r="AI14" s="98"/>
      <c r="AJ14" s="93"/>
      <c r="AK14" s="94"/>
      <c r="AL14" s="95"/>
      <c r="AM14" s="96"/>
      <c r="AN14" s="97"/>
      <c r="AO14" s="98"/>
      <c r="AP14" s="93"/>
      <c r="AQ14" s="94"/>
      <c r="AR14" s="95"/>
      <c r="AS14" s="96"/>
      <c r="AT14" s="97"/>
      <c r="AU14" s="98"/>
      <c r="AV14" s="93"/>
      <c r="AW14" s="100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</row>
    <row r="15" spans="1:70" ht="18.3" x14ac:dyDescent="0.7">
      <c r="A15" s="36" t="s">
        <v>90</v>
      </c>
      <c r="B15" s="37"/>
      <c r="D15" s="38">
        <v>25</v>
      </c>
      <c r="E15" s="42" t="str">
        <f>IFERROR(VLOOKUP($A15&amp;$E$2,recordstotaallijst!$A:$Q,14,FALSE),"")</f>
        <v/>
      </c>
      <c r="F15" s="39" t="str">
        <f>IFERROR(VLOOKUP($A15&amp;$E$2,recordstotaallijst!$A:$Q,13,FALSE),"")</f>
        <v/>
      </c>
      <c r="G15" s="40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7" t="str">
        <f>IFERROR(VLOOKUP($A15&amp;$K$2,recordstotaallijst!$A:$Q,14,FALSE),"")</f>
        <v/>
      </c>
      <c r="L15" s="88" t="str">
        <f>IFERROR(VLOOKUP($A15&amp;$K$2,recordstotaallijst!$A:$Q,13,FALSE),"")</f>
        <v/>
      </c>
      <c r="M15" s="89" t="str">
        <f>IFERROR(VLOOKUP($A15&amp;$K$2,recordstotaallijst!$A:$Q,15,FALSE),"")</f>
        <v/>
      </c>
      <c r="N15" s="87" t="str">
        <f>IFERROR(VLOOKUP($A15&amp;$N$2,recordstotaallijst!$A:$Q,14,FALSE),"")</f>
        <v/>
      </c>
      <c r="O15" s="88" t="str">
        <f>IFERROR(VLOOKUP($A15&amp;$N$2,recordstotaallijst!$A:$Q,13,FALSE),"")</f>
        <v/>
      </c>
      <c r="P15" s="89" t="str">
        <f>IFERROR(VLOOKUP($A15&amp;$N$2,recordstotaallijst!$A:$Q,15,FALSE),"")</f>
        <v/>
      </c>
      <c r="Q15" s="87" t="str">
        <f>IFERROR(VLOOKUP($A15&amp;$Q$2,recordstotaallijst!$A:$Q,14,FALSE),"")</f>
        <v/>
      </c>
      <c r="R15" s="88" t="str">
        <f>IFERROR(VLOOKUP($A15&amp;$Q$2,recordstotaallijst!$A:$Q,13,FALSE),"")</f>
        <v/>
      </c>
      <c r="S15" s="89" t="str">
        <f>IFERROR(VLOOKUP($A15&amp;$Q$2,recordstotaallijst!$A:$Q,15,FALSE),"")</f>
        <v/>
      </c>
      <c r="T15" s="87" t="str">
        <f>IFERROR(VLOOKUP($A15&amp;$T$2,recordstotaallijst!$A:$Q,14,FALSE),"")</f>
        <v/>
      </c>
      <c r="U15" s="88" t="str">
        <f>IFERROR(VLOOKUP($A15&amp;$T$2,recordstotaallijst!$A:$Q,13,FALSE),"")</f>
        <v/>
      </c>
      <c r="V15" s="89" t="str">
        <f>IFERROR(VLOOKUP($A15&amp;$T$2,recordstotaallijst!$A:$Q,15,FALSE),"")</f>
        <v/>
      </c>
      <c r="W15" s="87" t="str">
        <f>IFERROR(VLOOKUP($A15&amp;$W$2,recordstotaallijst!$A:$Q,14,FALSE),"")</f>
        <v/>
      </c>
      <c r="X15" s="88" t="str">
        <f>IFERROR(VLOOKUP($A15&amp;$W$2,recordstotaallijst!$A:$Q,13,FALSE),"")</f>
        <v/>
      </c>
      <c r="Y15" s="89" t="str">
        <f>IFERROR(VLOOKUP($A15&amp;$W$2,recordstotaallijst!$A:$Q,15,FALSE),"")</f>
        <v/>
      </c>
      <c r="Z15" s="87" t="str">
        <f>IFERROR(VLOOKUP($A15&amp;$Z$2,recordstotaallijst!$A:$Q,14,FALSE),"")</f>
        <v/>
      </c>
      <c r="AA15" s="88" t="str">
        <f>IFERROR(VLOOKUP($A15&amp;$Z$2,recordstotaallijst!$A:$Q,13,FALSE),"")</f>
        <v/>
      </c>
      <c r="AB15" s="89" t="str">
        <f>IFERROR(VLOOKUP($A15&amp;$Z$2,recordstotaallijst!$A:$Q,15,FALSE),"")</f>
        <v/>
      </c>
      <c r="AC15" s="87" t="str">
        <f>IFERROR(VLOOKUP($A15&amp;$AC$2,recordstotaallijst!$A:$Q,14,FALSE),"")</f>
        <v/>
      </c>
      <c r="AD15" s="88" t="str">
        <f>IFERROR(VLOOKUP($A15&amp;$AC$2,recordstotaallijst!$A:$Q,13,FALSE),"")</f>
        <v/>
      </c>
      <c r="AE15" s="89" t="str">
        <f>IFERROR(VLOOKUP($A15&amp;$AC$2,recordstotaallijst!$A:$Q,15,FALSE),"")</f>
        <v/>
      </c>
      <c r="AF15" s="87" t="str">
        <f>IFERROR(VLOOKUP($A15&amp;$AF$2,recordstotaallijst!$A:$Q,14,FALSE),"")</f>
        <v/>
      </c>
      <c r="AG15" s="88" t="str">
        <f>IFERROR(VLOOKUP($A15&amp;$AF$2,recordstotaallijst!$A:$Q,13,FALSE),"")</f>
        <v/>
      </c>
      <c r="AH15" s="89" t="str">
        <f>IFERROR(VLOOKUP($A15&amp;$AF$2,recordstotaallijst!$A:$Q,15,FALSE),"")</f>
        <v/>
      </c>
      <c r="AI15" s="90" t="str">
        <f>IFERROR(VLOOKUP($A15&amp;$AI$2,recordstotaallijst!$A:$Q,14,FALSE),"")</f>
        <v/>
      </c>
      <c r="AJ15" s="85" t="str">
        <f>IFERROR(VLOOKUP($A15&amp;$AI$2,recordstotaallijst!$A:$Q,13,FALSE),"")</f>
        <v/>
      </c>
      <c r="AK15" s="86" t="str">
        <f>IFERROR(VLOOKUP($A15&amp;$AI$2,recordstotaallijst!$A:$Q,15,FALSE),"")</f>
        <v/>
      </c>
      <c r="AL15" s="87" t="str">
        <f>IFERROR(VLOOKUP($A15&amp;$AL$2,recordstotaallijst!$A:$Q,14,FALSE),"")</f>
        <v/>
      </c>
      <c r="AM15" s="88" t="str">
        <f>IFERROR(VLOOKUP($A15&amp;$AL$2,recordstotaallijst!$A:$Q,13,FALSE),"")</f>
        <v/>
      </c>
      <c r="AN15" s="89" t="str">
        <f>IFERROR(VLOOKUP($A15&amp;$AL$2,recordstotaallijst!$A:$Q,15,FALSE),"")</f>
        <v/>
      </c>
      <c r="AO15" s="90" t="str">
        <f>IFERROR(VLOOKUP($A15&amp;$AO$2,recordstotaallijst!$A:$Q,14,FALSE),"")</f>
        <v/>
      </c>
      <c r="AP15" s="85" t="str">
        <f>IFERROR(VLOOKUP($A15&amp;$AO$2,recordstotaallijst!$A:$Q,13,FALSE),"")</f>
        <v/>
      </c>
      <c r="AQ15" s="86" t="str">
        <f>IFERROR(VLOOKUP($A15&amp;$AO$2,recordstotaallijst!$A:$Q,15,FALSE),"")</f>
        <v/>
      </c>
      <c r="AR15" s="87" t="str">
        <f>IFERROR(VLOOKUP($A15&amp;$AR$2,recordstotaallijst!$A:$Q,14,FALSE),"")</f>
        <v/>
      </c>
      <c r="AS15" s="88" t="str">
        <f>IFERROR(VLOOKUP($A15&amp;$AR$2,recordstotaallijst!$A:$Q,13,FALSE),"")</f>
        <v/>
      </c>
      <c r="AT15" s="89" t="str">
        <f>IFERROR(VLOOKUP($A15&amp;$AR$2,recordstotaallijst!$A:$Q,15,FALSE),"")</f>
        <v/>
      </c>
      <c r="AU15" s="90" t="str">
        <f>IFERROR(VLOOKUP($A15&amp;$AU$2,recordstotaallijst!$A:$Q,14,FALSE),"")</f>
        <v/>
      </c>
      <c r="AV15" s="85" t="str">
        <f>IFERROR(VLOOKUP($A15&amp;$AU$2,recordstotaallijst!$A:$Q,13,FALSE),"")</f>
        <v/>
      </c>
      <c r="AW15" s="91" t="str">
        <f>IFERROR(VLOOKUP($A15&amp;$AU$2,recordstotaallijst!$A:$Q,15,FALSE),"")</f>
        <v/>
      </c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</row>
    <row r="16" spans="1:70" x14ac:dyDescent="0.55000000000000004">
      <c r="A16" s="36" t="s">
        <v>91</v>
      </c>
      <c r="B16" s="37"/>
      <c r="D16" s="38">
        <v>50</v>
      </c>
      <c r="E16" s="42" t="str">
        <f>IFERROR(VLOOKUP($A16&amp;$E$2,recordstotaallijst!$A:$Q,14,FALSE),"")</f>
        <v/>
      </c>
      <c r="F16" s="39" t="str">
        <f>IFERROR(VLOOKUP($A16&amp;$E$2,recordstotaallijst!$A:$Q,13,FALSE),"")</f>
        <v/>
      </c>
      <c r="G16" s="40" t="str">
        <f>IFERROR(VLOOKUP($A16&amp;$E$2,recordstotaallijst!$A:$Q,15,FALSE),"")</f>
        <v/>
      </c>
      <c r="H16" s="84" t="str">
        <f>IFERROR(VLOOKUP($A16&amp;$H$2,recordstotaallijst!$A:$Q,14,FALSE),"")</f>
        <v>Luca Denkers</v>
      </c>
      <c r="I16" s="85">
        <f>IFERROR(VLOOKUP($A16&amp;$H$2,recordstotaallijst!$A:$Q,13,FALSE),"")</f>
        <v>4.0335648148148148E-4</v>
      </c>
      <c r="J16" s="86">
        <f>IFERROR(VLOOKUP($A16&amp;$H$2,recordstotaallijst!$A:$Q,15,FALSE),"")</f>
        <v>45473</v>
      </c>
      <c r="K16" s="87" t="str">
        <f>IFERROR(VLOOKUP($A16&amp;$K$2,recordstotaallijst!$A:$Q,14,FALSE),"")</f>
        <v/>
      </c>
      <c r="L16" s="88" t="str">
        <f>IFERROR(VLOOKUP($A16&amp;$K$2,recordstotaallijst!$A:$Q,13,FALSE),"")</f>
        <v/>
      </c>
      <c r="M16" s="89" t="str">
        <f>IFERROR(VLOOKUP($A16&amp;$K$2,recordstotaallijst!$A:$Q,15,FALSE),"")</f>
        <v/>
      </c>
      <c r="N16" s="87" t="str">
        <f>IFERROR(VLOOKUP($A16&amp;$N$2,recordstotaallijst!$A:$Q,14,FALSE),"")</f>
        <v/>
      </c>
      <c r="O16" s="88" t="str">
        <f>IFERROR(VLOOKUP($A16&amp;$N$2,recordstotaallijst!$A:$Q,13,FALSE),"")</f>
        <v/>
      </c>
      <c r="P16" s="89" t="str">
        <f>IFERROR(VLOOKUP($A16&amp;$N$2,recordstotaallijst!$A:$Q,15,FALSE),"")</f>
        <v/>
      </c>
      <c r="Q16" s="87" t="str">
        <f>IFERROR(VLOOKUP($A16&amp;$Q$2,recordstotaallijst!$A:$Q,14,FALSE),"")</f>
        <v/>
      </c>
      <c r="R16" s="88" t="str">
        <f>IFERROR(VLOOKUP($A16&amp;$Q$2,recordstotaallijst!$A:$Q,13,FALSE),"")</f>
        <v/>
      </c>
      <c r="S16" s="89" t="str">
        <f>IFERROR(VLOOKUP($A16&amp;$Q$2,recordstotaallijst!$A:$Q,15,FALSE),"")</f>
        <v/>
      </c>
      <c r="T16" s="87" t="str">
        <f>IFERROR(VLOOKUP($A16&amp;$T$2,recordstotaallijst!$A:$Q,14,FALSE),"")</f>
        <v/>
      </c>
      <c r="U16" s="88" t="str">
        <f>IFERROR(VLOOKUP($A16&amp;$T$2,recordstotaallijst!$A:$Q,13,FALSE),"")</f>
        <v/>
      </c>
      <c r="V16" s="89" t="str">
        <f>IFERROR(VLOOKUP($A16&amp;$T$2,recordstotaallijst!$A:$Q,15,FALSE),"")</f>
        <v/>
      </c>
      <c r="W16" s="87" t="str">
        <f>IFERROR(VLOOKUP($A16&amp;$W$2,recordstotaallijst!$A:$Q,14,FALSE),"")</f>
        <v/>
      </c>
      <c r="X16" s="88" t="str">
        <f>IFERROR(VLOOKUP($A16&amp;$W$2,recordstotaallijst!$A:$Q,13,FALSE),"")</f>
        <v/>
      </c>
      <c r="Y16" s="89" t="str">
        <f>IFERROR(VLOOKUP($A16&amp;$W$2,recordstotaallijst!$A:$Q,15,FALSE),"")</f>
        <v/>
      </c>
      <c r="Z16" s="87" t="str">
        <f>IFERROR(VLOOKUP($A16&amp;$Z$2,recordstotaallijst!$A:$Q,14,FALSE),"")</f>
        <v/>
      </c>
      <c r="AA16" s="88" t="str">
        <f>IFERROR(VLOOKUP($A16&amp;$Z$2,recordstotaallijst!$A:$Q,13,FALSE),"")</f>
        <v/>
      </c>
      <c r="AB16" s="89" t="str">
        <f>IFERROR(VLOOKUP($A16&amp;$Z$2,recordstotaallijst!$A:$Q,15,FALSE),"")</f>
        <v/>
      </c>
      <c r="AC16" s="87" t="str">
        <f>IFERROR(VLOOKUP($A16&amp;$AC$2,recordstotaallijst!$A:$Q,14,FALSE),"")</f>
        <v>Luca Denkers</v>
      </c>
      <c r="AD16" s="88">
        <f>IFERROR(VLOOKUP($A16&amp;$AC$2,recordstotaallijst!$A:$Q,13,FALSE),"")</f>
        <v>4.0335648148148148E-4</v>
      </c>
      <c r="AE16" s="89">
        <f>IFERROR(VLOOKUP($A16&amp;$AC$2,recordstotaallijst!$A:$Q,15,FALSE),"")</f>
        <v>45473</v>
      </c>
      <c r="AF16" s="87" t="str">
        <f>IFERROR(VLOOKUP($A16&amp;$AF$2,recordstotaallijst!$A:$Q,14,FALSE),"")</f>
        <v>Timo Colijn</v>
      </c>
      <c r="AG16" s="88">
        <f>IFERROR(VLOOKUP($A16&amp;$AF$2,recordstotaallijst!$A:$Q,13,FALSE),"")</f>
        <v>4.7395833333333334E-4</v>
      </c>
      <c r="AH16" s="89">
        <f>IFERROR(VLOOKUP($A16&amp;$AF$2,recordstotaallijst!$A:$Q,15,FALSE),"")</f>
        <v>44669</v>
      </c>
      <c r="AI16" s="90" t="str">
        <f>IFERROR(VLOOKUP($A16&amp;$AI$2,recordstotaallijst!$A:$Q,14,FALSE),"")</f>
        <v>Timo Colijn</v>
      </c>
      <c r="AJ16" s="85">
        <f>IFERROR(VLOOKUP($A16&amp;$AI$2,recordstotaallijst!$A:$Q,13,FALSE),"")</f>
        <v>4.0648148148148141E-4</v>
      </c>
      <c r="AK16" s="86">
        <f>IFERROR(VLOOKUP($A16&amp;$AI$2,recordstotaallijst!$A:$Q,15,FALSE),"")</f>
        <v>44962</v>
      </c>
      <c r="AL16" s="87" t="str">
        <f>IFERROR(VLOOKUP($A16&amp;$AL$2,recordstotaallijst!$A:$Q,14,FALSE),"")</f>
        <v>Timo Colijn</v>
      </c>
      <c r="AM16" s="88">
        <f>IFERROR(VLOOKUP($A16&amp;$AL$2,recordstotaallijst!$A:$Q,13,FALSE),"")</f>
        <v>3.8425925925925927E-4</v>
      </c>
      <c r="AN16" s="89">
        <f>IFERROR(VLOOKUP($A16&amp;$AL$2,recordstotaallijst!$A:$Q,15,FALSE),"")</f>
        <v>45374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3.4733796296296292E-4</v>
      </c>
      <c r="AQ16" s="86">
        <f>IFERROR(VLOOKUP($A16&amp;$AO$2,recordstotaallijst!$A:$Q,15,FALSE),"")</f>
        <v>43870</v>
      </c>
      <c r="AR16" s="87" t="str">
        <f>IFERROR(VLOOKUP($A16&amp;$AR$2,recordstotaallijst!$A:$Q,14,FALSE),"")</f>
        <v>Anouar Visser</v>
      </c>
      <c r="AS16" s="88">
        <f>IFERROR(VLOOKUP($A16&amp;$AR$2,recordstotaallijst!$A:$Q,13,FALSE),"")</f>
        <v>3.3946759259259254E-4</v>
      </c>
      <c r="AT16" s="89">
        <f>IFERROR(VLOOKUP($A16&amp;$AR$2,recordstotaallijst!$A:$Q,15,FALSE),"")</f>
        <v>43877</v>
      </c>
      <c r="AU16" s="90" t="str">
        <f>IFERROR(VLOOKUP($A16&amp;$AU$2,recordstotaallijst!$A:$Q,14,FALSE),"")</f>
        <v>Lars van Wingerden</v>
      </c>
      <c r="AV16" s="85">
        <f>IFERROR(VLOOKUP($A16&amp;$AU$2,recordstotaallijst!$A:$Q,13,FALSE),"")</f>
        <v>3.3148148148148148E-4</v>
      </c>
      <c r="AW16" s="91">
        <f>IFERROR(VLOOKUP($A16&amp;$AU$2,recordstotaallijst!$A:$Q,15,FALSE),"")</f>
        <v>45059</v>
      </c>
    </row>
    <row r="17" spans="1:70" x14ac:dyDescent="0.55000000000000004">
      <c r="A17" s="36" t="s">
        <v>92</v>
      </c>
      <c r="B17" s="37"/>
      <c r="D17" s="38">
        <v>100</v>
      </c>
      <c r="E17" s="42" t="str">
        <f>IFERROR(VLOOKUP($A17&amp;$E$2,recordstotaallijst!$A:$Q,14,FALSE),"")</f>
        <v/>
      </c>
      <c r="F17" s="39" t="str">
        <f>IFERROR(VLOOKUP($A17&amp;$E$2,recordstotaallijst!$A:$Q,13,FALSE),"")</f>
        <v/>
      </c>
      <c r="G17" s="40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7" t="str">
        <f>IFERROR(VLOOKUP($A17&amp;$K$2,recordstotaallijst!$A:$Q,14,FALSE),"")</f>
        <v/>
      </c>
      <c r="L17" s="88" t="str">
        <f>IFERROR(VLOOKUP($A17&amp;$K$2,recordstotaallijst!$A:$Q,13,FALSE),"")</f>
        <v/>
      </c>
      <c r="M17" s="89" t="str">
        <f>IFERROR(VLOOKUP($A17&amp;$K$2,recordstotaallijst!$A:$Q,15,FALSE),"")</f>
        <v/>
      </c>
      <c r="N17" s="87" t="str">
        <f>IFERROR(VLOOKUP($A17&amp;$N$2,recordstotaallijst!$A:$Q,14,FALSE),"")</f>
        <v/>
      </c>
      <c r="O17" s="88" t="str">
        <f>IFERROR(VLOOKUP($A17&amp;$N$2,recordstotaallijst!$A:$Q,13,FALSE),"")</f>
        <v/>
      </c>
      <c r="P17" s="89" t="str">
        <f>IFERROR(VLOOKUP($A17&amp;$N$2,recordstotaallijst!$A:$Q,15,FALSE),"")</f>
        <v/>
      </c>
      <c r="Q17" s="87" t="str">
        <f>IFERROR(VLOOKUP($A17&amp;$Q$2,recordstotaallijst!$A:$Q,14,FALSE),"")</f>
        <v/>
      </c>
      <c r="R17" s="88" t="str">
        <f>IFERROR(VLOOKUP($A17&amp;$Q$2,recordstotaallijst!$A:$Q,13,FALSE),"")</f>
        <v/>
      </c>
      <c r="S17" s="89" t="str">
        <f>IFERROR(VLOOKUP($A17&amp;$Q$2,recordstotaallijst!$A:$Q,15,FALSE),"")</f>
        <v/>
      </c>
      <c r="T17" s="87" t="str">
        <f>IFERROR(VLOOKUP($A17&amp;$T$2,recordstotaallijst!$A:$Q,14,FALSE),"")</f>
        <v/>
      </c>
      <c r="U17" s="88" t="str">
        <f>IFERROR(VLOOKUP($A17&amp;$T$2,recordstotaallijst!$A:$Q,13,FALSE),"")</f>
        <v/>
      </c>
      <c r="V17" s="89" t="str">
        <f>IFERROR(VLOOKUP($A17&amp;$T$2,recordstotaallijst!$A:$Q,15,FALSE),"")</f>
        <v/>
      </c>
      <c r="W17" s="87" t="str">
        <f>IFERROR(VLOOKUP($A17&amp;$W$2,recordstotaallijst!$A:$Q,14,FALSE),"")</f>
        <v/>
      </c>
      <c r="X17" s="88" t="str">
        <f>IFERROR(VLOOKUP($A17&amp;$W$2,recordstotaallijst!$A:$Q,13,FALSE),"")</f>
        <v/>
      </c>
      <c r="Y17" s="89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87" t="str">
        <f>IFERROR(VLOOKUP($A17&amp;$AC$2,recordstotaallijst!$A:$Q,14,FALSE),"")</f>
        <v/>
      </c>
      <c r="AD17" s="88" t="str">
        <f>IFERROR(VLOOKUP($A17&amp;$AC$2,recordstotaallijst!$A:$Q,13,FALSE),"")</f>
        <v/>
      </c>
      <c r="AE17" s="89" t="str">
        <f>IFERROR(VLOOKUP($A17&amp;$AC$2,recordstotaallijst!$A:$Q,15,FALSE),"")</f>
        <v/>
      </c>
      <c r="AF17" s="87" t="str">
        <f>IFERROR(VLOOKUP($A17&amp;$AF$2,recordstotaallijst!$A:$Q,14,FALSE),"")</f>
        <v>Max Verschuur</v>
      </c>
      <c r="AG17" s="88">
        <f>IFERROR(VLOOKUP($A17&amp;$AF$2,recordstotaallijst!$A:$Q,13,FALSE),"")</f>
        <v>9.9409722222222217E-4</v>
      </c>
      <c r="AH17" s="89">
        <f>IFERROR(VLOOKUP($A17&amp;$AF$2,recordstotaallijst!$A:$Q,15,FALSE),"")</f>
        <v>43877</v>
      </c>
      <c r="AI17" s="90" t="str">
        <f>IFERROR(VLOOKUP($A17&amp;$AI$2,recordstotaallijst!$A:$Q,14,FALSE),"")</f>
        <v>Ivar Kleuver</v>
      </c>
      <c r="AJ17" s="85">
        <f>IFERROR(VLOOKUP($A17&amp;$AI$2,recordstotaallijst!$A:$Q,13,FALSE),"")</f>
        <v>8.0104166666666659E-4</v>
      </c>
      <c r="AK17" s="86">
        <f>IFERROR(VLOOKUP($A17&amp;$AI$2,recordstotaallijst!$A:$Q,15,FALSE),"")</f>
        <v>43877</v>
      </c>
      <c r="AL17" s="87" t="str">
        <f>IFERROR(VLOOKUP($A17&amp;$AL$2,recordstotaallijst!$A:$Q,14,FALSE),"")</f>
        <v>Timo Colijn</v>
      </c>
      <c r="AM17" s="88">
        <f>IFERROR(VLOOKUP($A17&amp;$AL$2,recordstotaallijst!$A:$Q,13,FALSE),"")</f>
        <v>8.6678240740740737E-4</v>
      </c>
      <c r="AN17" s="89">
        <f>IFERROR(VLOOKUP($A17&amp;$AL$2,recordstotaallijst!$A:$Q,15,FALSE),"")</f>
        <v>45395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7.5243055555555556E-4</v>
      </c>
      <c r="AQ17" s="86">
        <f>IFERROR(VLOOKUP($A17&amp;$AO$2,recordstotaallijst!$A:$Q,15,FALSE),"")</f>
        <v>43870</v>
      </c>
      <c r="AR17" s="87" t="str">
        <f>IFERROR(VLOOKUP($A17&amp;$AR$2,recordstotaallijst!$A:$Q,14,FALSE),"")</f>
        <v>Anouar Visser</v>
      </c>
      <c r="AS17" s="88">
        <f>IFERROR(VLOOKUP($A17&amp;$AR$2,recordstotaallijst!$A:$Q,13,FALSE),"")</f>
        <v>7.8148148148148152E-4</v>
      </c>
      <c r="AT17" s="89">
        <f>IFERROR(VLOOKUP($A17&amp;$AR$2,recordstotaallijst!$A:$Q,15,FALSE),"")</f>
        <v>43877</v>
      </c>
      <c r="AU17" s="90" t="str">
        <f>IFERROR(VLOOKUP($A17&amp;$AU$2,recordstotaallijst!$A:$Q,14,FALSE),"")</f>
        <v>Andy Turta</v>
      </c>
      <c r="AV17" s="85">
        <f>IFERROR(VLOOKUP($A17&amp;$AU$2,recordstotaallijst!$A:$Q,13,FALSE),"")</f>
        <v>7.7847222222222217E-4</v>
      </c>
      <c r="AW17" s="91">
        <f>IFERROR(VLOOKUP($A17&amp;$AU$2,recordstotaallijst!$A:$Q,15,FALSE),"")</f>
        <v>44626</v>
      </c>
    </row>
    <row r="18" spans="1:70" x14ac:dyDescent="0.55000000000000004">
      <c r="A18" s="36" t="s">
        <v>93</v>
      </c>
      <c r="B18" s="37"/>
      <c r="D18" s="38">
        <v>200</v>
      </c>
      <c r="E18" s="42" t="str">
        <f>IFERROR(VLOOKUP($A18&amp;$E$2,recordstotaallijst!$A:$Q,14,FALSE),"")</f>
        <v/>
      </c>
      <c r="F18" s="39" t="str">
        <f>IFERROR(VLOOKUP($A18&amp;$E$2,recordstotaallijst!$A:$Q,13,FALSE),"")</f>
        <v/>
      </c>
      <c r="G18" s="40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7" t="str">
        <f>IFERROR(VLOOKUP($A18&amp;$K$2,recordstotaallijst!$A:$Q,14,FALSE),"")</f>
        <v/>
      </c>
      <c r="L18" s="88" t="str">
        <f>IFERROR(VLOOKUP($A18&amp;$K$2,recordstotaallijst!$A:$Q,13,FALSE),"")</f>
        <v/>
      </c>
      <c r="M18" s="89" t="str">
        <f>IFERROR(VLOOKUP($A18&amp;$K$2,recordstotaallijst!$A:$Q,15,FALSE),"")</f>
        <v/>
      </c>
      <c r="N18" s="87" t="str">
        <f>IFERROR(VLOOKUP($A18&amp;$N$2,recordstotaallijst!$A:$Q,14,FALSE),"")</f>
        <v/>
      </c>
      <c r="O18" s="88" t="str">
        <f>IFERROR(VLOOKUP($A18&amp;$N$2,recordstotaallijst!$A:$Q,13,FALSE),"")</f>
        <v/>
      </c>
      <c r="P18" s="89" t="str">
        <f>IFERROR(VLOOKUP($A18&amp;$N$2,recordstotaallijst!$A:$Q,15,FALSE),"")</f>
        <v/>
      </c>
      <c r="Q18" s="87" t="str">
        <f>IFERROR(VLOOKUP($A18&amp;$Q$2,recordstotaallijst!$A:$Q,14,FALSE),"")</f>
        <v/>
      </c>
      <c r="R18" s="88" t="str">
        <f>IFERROR(VLOOKUP($A18&amp;$Q$2,recordstotaallijst!$A:$Q,13,FALSE),"")</f>
        <v/>
      </c>
      <c r="S18" s="89" t="str">
        <f>IFERROR(VLOOKUP($A18&amp;$Q$2,recordstotaallijst!$A:$Q,15,FALSE),"")</f>
        <v/>
      </c>
      <c r="T18" s="87" t="str">
        <f>IFERROR(VLOOKUP($A18&amp;$T$2,recordstotaallijst!$A:$Q,14,FALSE),"")</f>
        <v/>
      </c>
      <c r="U18" s="88" t="str">
        <f>IFERROR(VLOOKUP($A18&amp;$T$2,recordstotaallijst!$A:$Q,13,FALSE),"")</f>
        <v/>
      </c>
      <c r="V18" s="89" t="str">
        <f>IFERROR(VLOOKUP($A18&amp;$T$2,recordstotaallijst!$A:$Q,15,FALSE),"")</f>
        <v/>
      </c>
      <c r="W18" s="87" t="str">
        <f>IFERROR(VLOOKUP($A18&amp;$W$2,recordstotaallijst!$A:$Q,14,FALSE),"")</f>
        <v/>
      </c>
      <c r="X18" s="88" t="str">
        <f>IFERROR(VLOOKUP($A18&amp;$W$2,recordstotaallijst!$A:$Q,13,FALSE),"")</f>
        <v/>
      </c>
      <c r="Y18" s="89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87" t="str">
        <f>IFERROR(VLOOKUP($A18&amp;$AC$2,recordstotaallijst!$A:$Q,14,FALSE),"")</f>
        <v/>
      </c>
      <c r="AD18" s="88" t="str">
        <f>IFERROR(VLOOKUP($A18&amp;$AC$2,recordstotaallijst!$A:$Q,13,FALSE),"")</f>
        <v/>
      </c>
      <c r="AE18" s="89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/>
      </c>
      <c r="AP18" s="85" t="str">
        <f>IFERROR(VLOOKUP($A18&amp;$AO$2,recordstotaallijst!$A:$Q,13,FALSE),"")</f>
        <v/>
      </c>
      <c r="AQ18" s="86" t="str">
        <f>IFERROR(VLOOKUP($A18&amp;$AO$2,recordstotaallijst!$A:$Q,15,FALSE),"")</f>
        <v/>
      </c>
      <c r="AR18" s="87" t="str">
        <f>IFERROR(VLOOKUP($A18&amp;$AR$2,recordstotaallijst!$A:$Q,14,FALSE),"")</f>
        <v>Anouar Visser</v>
      </c>
      <c r="AS18" s="88">
        <f>IFERROR(VLOOKUP($A18&amp;$AR$2,recordstotaallijst!$A:$Q,13,FALSE),"")</f>
        <v>1.9131944444444446E-3</v>
      </c>
      <c r="AT18" s="89">
        <f>IFERROR(VLOOKUP($A18&amp;$AR$2,recordstotaallijst!$A:$Q,15,FALSE),"")</f>
        <v>43877</v>
      </c>
      <c r="AU18" s="90" t="str">
        <f>IFERROR(VLOOKUP($A18&amp;$AU$2,recordstotaallijst!$A:$Q,14,FALSE),"")</f>
        <v>Dima Lans</v>
      </c>
      <c r="AV18" s="85">
        <f>IFERROR(VLOOKUP($A18&amp;$AU$2,recordstotaallijst!$A:$Q,13,FALSE),"")</f>
        <v>2.1346064814814817E-3</v>
      </c>
      <c r="AW18" s="91">
        <f>IFERROR(VLOOKUP($A18&amp;$AU$2,recordstotaallijst!$A:$Q,15,FALSE),"")</f>
        <v>44626</v>
      </c>
    </row>
    <row r="19" spans="1:70" s="83" customFormat="1" ht="18.3" x14ac:dyDescent="0.7">
      <c r="A19" s="29"/>
      <c r="B19" s="30"/>
      <c r="C19" s="29" t="s">
        <v>13</v>
      </c>
      <c r="D19" s="31"/>
      <c r="E19" s="44"/>
      <c r="F19" s="45"/>
      <c r="G19" s="46"/>
      <c r="H19" s="92"/>
      <c r="I19" s="93"/>
      <c r="J19" s="94"/>
      <c r="K19" s="95"/>
      <c r="L19" s="96"/>
      <c r="M19" s="97"/>
      <c r="N19" s="95"/>
      <c r="O19" s="96"/>
      <c r="P19" s="97"/>
      <c r="Q19" s="95"/>
      <c r="R19" s="96"/>
      <c r="S19" s="97"/>
      <c r="T19" s="95"/>
      <c r="U19" s="96"/>
      <c r="V19" s="97"/>
      <c r="W19" s="95"/>
      <c r="X19" s="96"/>
      <c r="Y19" s="97"/>
      <c r="Z19" s="95"/>
      <c r="AA19" s="96"/>
      <c r="AB19" s="97"/>
      <c r="AC19" s="95"/>
      <c r="AD19" s="96"/>
      <c r="AE19" s="97"/>
      <c r="AF19" s="95"/>
      <c r="AG19" s="96"/>
      <c r="AH19" s="97"/>
      <c r="AI19" s="98"/>
      <c r="AJ19" s="93"/>
      <c r="AK19" s="94"/>
      <c r="AL19" s="95"/>
      <c r="AM19" s="96"/>
      <c r="AN19" s="97"/>
      <c r="AO19" s="98"/>
      <c r="AP19" s="93"/>
      <c r="AQ19" s="94"/>
      <c r="AR19" s="95"/>
      <c r="AS19" s="96"/>
      <c r="AT19" s="97"/>
      <c r="AU19" s="98"/>
      <c r="AV19" s="93"/>
      <c r="AW19" s="100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</row>
    <row r="20" spans="1:70" ht="18.3" x14ac:dyDescent="0.7">
      <c r="A20" s="36" t="s">
        <v>94</v>
      </c>
      <c r="B20" s="37"/>
      <c r="D20" s="38">
        <v>25</v>
      </c>
      <c r="E20" s="42" t="str">
        <f>IFERROR(VLOOKUP($A20&amp;$E$2,recordstotaallijst!$A:$Q,14,FALSE),"")</f>
        <v/>
      </c>
      <c r="F20" s="39" t="str">
        <f>IFERROR(VLOOKUP($A20&amp;$E$2,recordstotaallijst!$A:$Q,13,FALSE),"")</f>
        <v/>
      </c>
      <c r="G20" s="40" t="str">
        <f>IFERROR(VLOOKUP($A20&amp;$E$2,recordstotaallijst!$A:$Q,15,FALSE),"")</f>
        <v/>
      </c>
      <c r="H20" s="84" t="str">
        <f>IFERROR(VLOOKUP($A20&amp;$H$2,recordstotaallijst!$A:$Q,14,FALSE),"")</f>
        <v/>
      </c>
      <c r="I20" s="85" t="str">
        <f>IFERROR(VLOOKUP($A20&amp;$H$2,recordstotaallijst!$A:$Q,13,FALSE),"")</f>
        <v/>
      </c>
      <c r="J20" s="86" t="str">
        <f>IFERROR(VLOOKUP($A20&amp;$H$2,recordstotaallijst!$A:$Q,15,FALSE),"")</f>
        <v/>
      </c>
      <c r="K20" s="87" t="str">
        <f>IFERROR(VLOOKUP($A20&amp;$K$2,recordstotaallijst!$A:$Q,14,FALSE),"")</f>
        <v/>
      </c>
      <c r="L20" s="88" t="str">
        <f>IFERROR(VLOOKUP($A20&amp;$K$2,recordstotaallijst!$A:$Q,13,FALSE),"")</f>
        <v/>
      </c>
      <c r="M20" s="89" t="str">
        <f>IFERROR(VLOOKUP($A20&amp;$K$2,recordstotaallijst!$A:$Q,15,FALSE),"")</f>
        <v/>
      </c>
      <c r="N20" s="87" t="str">
        <f>IFERROR(VLOOKUP($A20&amp;$N$2,recordstotaallijst!$A:$Q,14,FALSE),"")</f>
        <v/>
      </c>
      <c r="O20" s="88" t="str">
        <f>IFERROR(VLOOKUP($A20&amp;$N$2,recordstotaallijst!$A:$Q,13,FALSE),"")</f>
        <v/>
      </c>
      <c r="P20" s="89" t="str">
        <f>IFERROR(VLOOKUP($A20&amp;$N$2,recordstotaallijst!$A:$Q,15,FALSE),"")</f>
        <v/>
      </c>
      <c r="Q20" s="87" t="str">
        <f>IFERROR(VLOOKUP($A20&amp;$Q$2,recordstotaallijst!$A:$Q,14,FALSE),"")</f>
        <v/>
      </c>
      <c r="R20" s="88" t="str">
        <f>IFERROR(VLOOKUP($A20&amp;$Q$2,recordstotaallijst!$A:$Q,13,FALSE),"")</f>
        <v/>
      </c>
      <c r="S20" s="89" t="str">
        <f>IFERROR(VLOOKUP($A20&amp;$Q$2,recordstotaallijst!$A:$Q,15,FALSE),"")</f>
        <v/>
      </c>
      <c r="T20" s="87" t="str">
        <f>IFERROR(VLOOKUP($A20&amp;$T$2,recordstotaallijst!$A:$Q,14,FALSE),"")</f>
        <v/>
      </c>
      <c r="U20" s="88" t="str">
        <f>IFERROR(VLOOKUP($A20&amp;$T$2,recordstotaallijst!$A:$Q,13,FALSE),"")</f>
        <v/>
      </c>
      <c r="V20" s="89" t="str">
        <f>IFERROR(VLOOKUP($A20&amp;$T$2,recordstotaallijst!$A:$Q,15,FALSE),"")</f>
        <v/>
      </c>
      <c r="W20" s="87" t="str">
        <f>IFERROR(VLOOKUP($A20&amp;$W$2,recordstotaallijst!$A:$Q,14,FALSE),"")</f>
        <v/>
      </c>
      <c r="X20" s="88" t="str">
        <f>IFERROR(VLOOKUP($A20&amp;$W$2,recordstotaallijst!$A:$Q,13,FALSE),"")</f>
        <v/>
      </c>
      <c r="Y20" s="89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87" t="str">
        <f>IFERROR(VLOOKUP($A20&amp;$AC$2,recordstotaallijst!$A:$Q,14,FALSE),"")</f>
        <v/>
      </c>
      <c r="AD20" s="88" t="str">
        <f>IFERROR(VLOOKUP($A20&amp;$AC$2,recordstotaallijst!$A:$Q,13,FALSE),"")</f>
        <v/>
      </c>
      <c r="AE20" s="89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86" t="str">
        <f>IFERROR(VLOOKUP($A20&amp;$AO$2,recordstotaallijst!$A:$Q,15,FALSE),"")</f>
        <v/>
      </c>
      <c r="AR20" s="87" t="str">
        <f>IFERROR(VLOOKUP($A20&amp;$AR$2,recordstotaallijst!$A:$Q,14,FALSE),"")</f>
        <v/>
      </c>
      <c r="AS20" s="88" t="str">
        <f>IFERROR(VLOOKUP($A20&amp;$AR$2,recordstotaallijst!$A:$Q,13,FALSE),"")</f>
        <v/>
      </c>
      <c r="AT20" s="89" t="str">
        <f>IFERROR(VLOOKUP($A20&amp;$AR$2,recordstotaallijst!$A:$Q,15,FALSE),"")</f>
        <v/>
      </c>
      <c r="AU20" s="90" t="str">
        <f>IFERROR(VLOOKUP($A20&amp;$AU$2,recordstotaallijst!$A:$Q,14,FALSE),"")</f>
        <v/>
      </c>
      <c r="AV20" s="85" t="str">
        <f>IFERROR(VLOOKUP($A20&amp;$AU$2,recordstotaallijst!$A:$Q,13,FALSE),"")</f>
        <v/>
      </c>
      <c r="AW20" s="91" t="str">
        <f>IFERROR(VLOOKUP($A20&amp;$AU$2,recordstotaallijst!$A:$Q,15,FALSE),"")</f>
        <v/>
      </c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</row>
    <row r="21" spans="1:70" x14ac:dyDescent="0.55000000000000004">
      <c r="A21" s="36" t="s">
        <v>95</v>
      </c>
      <c r="B21" s="37"/>
      <c r="D21" s="38">
        <v>50</v>
      </c>
      <c r="E21" s="42" t="str">
        <f>IFERROR(VLOOKUP($A21&amp;$E$2,recordstotaallijst!$A:$Q,14,FALSE),"")</f>
        <v/>
      </c>
      <c r="F21" s="39" t="str">
        <f>IFERROR(VLOOKUP($A21&amp;$E$2,recordstotaallijst!$A:$Q,13,FALSE),"")</f>
        <v/>
      </c>
      <c r="G21" s="40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7" t="str">
        <f>IFERROR(VLOOKUP($A21&amp;$K$2,recordstotaallijst!$A:$Q,14,FALSE),"")</f>
        <v/>
      </c>
      <c r="L21" s="88" t="str">
        <f>IFERROR(VLOOKUP($A21&amp;$K$2,recordstotaallijst!$A:$Q,13,FALSE),"")</f>
        <v/>
      </c>
      <c r="M21" s="89" t="str">
        <f>IFERROR(VLOOKUP($A21&amp;$K$2,recordstotaallijst!$A:$Q,15,FALSE),"")</f>
        <v/>
      </c>
      <c r="N21" s="87" t="str">
        <f>IFERROR(VLOOKUP($A21&amp;$N$2,recordstotaallijst!$A:$Q,14,FALSE),"")</f>
        <v/>
      </c>
      <c r="O21" s="88" t="str">
        <f>IFERROR(VLOOKUP($A21&amp;$N$2,recordstotaallijst!$A:$Q,13,FALSE),"")</f>
        <v/>
      </c>
      <c r="P21" s="89" t="str">
        <f>IFERROR(VLOOKUP($A21&amp;$N$2,recordstotaallijst!$A:$Q,15,FALSE),"")</f>
        <v/>
      </c>
      <c r="Q21" s="87" t="str">
        <f>IFERROR(VLOOKUP($A21&amp;$Q$2,recordstotaallijst!$A:$Q,14,FALSE),"")</f>
        <v/>
      </c>
      <c r="R21" s="88" t="str">
        <f>IFERROR(VLOOKUP($A21&amp;$Q$2,recordstotaallijst!$A:$Q,13,FALSE),"")</f>
        <v/>
      </c>
      <c r="S21" s="89" t="str">
        <f>IFERROR(VLOOKUP($A21&amp;$Q$2,recordstotaallijst!$A:$Q,15,FALSE),"")</f>
        <v/>
      </c>
      <c r="T21" s="87" t="str">
        <f>IFERROR(VLOOKUP($A21&amp;$T$2,recordstotaallijst!$A:$Q,14,FALSE),"")</f>
        <v/>
      </c>
      <c r="U21" s="88" t="str">
        <f>IFERROR(VLOOKUP($A21&amp;$T$2,recordstotaallijst!$A:$Q,13,FALSE),"")</f>
        <v/>
      </c>
      <c r="V21" s="89" t="str">
        <f>IFERROR(VLOOKUP($A21&amp;$T$2,recordstotaallijst!$A:$Q,15,FALSE),"")</f>
        <v/>
      </c>
      <c r="W21" s="87" t="str">
        <f>IFERROR(VLOOKUP($A21&amp;$W$2,recordstotaallijst!$A:$Q,14,FALSE),"")</f>
        <v/>
      </c>
      <c r="X21" s="88" t="str">
        <f>IFERROR(VLOOKUP($A21&amp;$W$2,recordstotaallijst!$A:$Q,13,FALSE),"")</f>
        <v/>
      </c>
      <c r="Y21" s="89" t="str">
        <f>IFERROR(VLOOKUP($A21&amp;$W$2,recordstotaallijst!$A:$Q,15,FALSE),"")</f>
        <v/>
      </c>
      <c r="Z21" s="87" t="str">
        <f>IFERROR(VLOOKUP($A21&amp;$Z$2,recordstotaallijst!$A:$Q,14,FALSE),"")</f>
        <v/>
      </c>
      <c r="AA21" s="88" t="str">
        <f>IFERROR(VLOOKUP($A21&amp;$Z$2,recordstotaallijst!$A:$Q,13,FALSE),"")</f>
        <v/>
      </c>
      <c r="AB21" s="89" t="str">
        <f>IFERROR(VLOOKUP($A21&amp;$Z$2,recordstotaallijst!$A:$Q,15,FALSE),"")</f>
        <v/>
      </c>
      <c r="AC21" s="87" t="str">
        <f>IFERROR(VLOOKUP($A21&amp;$AC$2,recordstotaallijst!$A:$Q,14,FALSE),"")</f>
        <v/>
      </c>
      <c r="AD21" s="88" t="str">
        <f>IFERROR(VLOOKUP($A21&amp;$AC$2,recordstotaallijst!$A:$Q,13,FALSE),"")</f>
        <v/>
      </c>
      <c r="AE21" s="89" t="str">
        <f>IFERROR(VLOOKUP($A21&amp;$AC$2,recordstotaallijst!$A:$Q,15,FALSE),"")</f>
        <v/>
      </c>
      <c r="AF21" s="87" t="str">
        <f>IFERROR(VLOOKUP($A21&amp;$AF$2,recordstotaallijst!$A:$Q,14,FALSE),"")</f>
        <v>Max Verschuur</v>
      </c>
      <c r="AG21" s="88">
        <f>IFERROR(VLOOKUP($A21&amp;$AF$2,recordstotaallijst!$A:$Q,13,FALSE),"")</f>
        <v>4.4837962962962968E-4</v>
      </c>
      <c r="AH21" s="89">
        <f>IFERROR(VLOOKUP($A21&amp;$AF$2,recordstotaallijst!$A:$Q,15,FALSE),"")</f>
        <v>43870</v>
      </c>
      <c r="AI21" s="90" t="str">
        <f>IFERROR(VLOOKUP($A21&amp;$AI$2,recordstotaallijst!$A:$Q,14,FALSE),"")</f>
        <v>Daan de Jongh</v>
      </c>
      <c r="AJ21" s="85">
        <f>IFERROR(VLOOKUP($A21&amp;$AI$2,recordstotaallijst!$A:$Q,13,FALSE),"")</f>
        <v>4.1817129629629631E-4</v>
      </c>
      <c r="AK21" s="86">
        <f>IFERROR(VLOOKUP($A21&amp;$AI$2,recordstotaallijst!$A:$Q,15,FALSE),"")</f>
        <v>44696</v>
      </c>
      <c r="AL21" s="87" t="str">
        <f>IFERROR(VLOOKUP($A21&amp;$AL$2,recordstotaallijst!$A:$Q,14,FALSE),"")</f>
        <v>Timo Colijn</v>
      </c>
      <c r="AM21" s="88">
        <f>IFERROR(VLOOKUP($A21&amp;$AL$2,recordstotaallijst!$A:$Q,13,FALSE),"")</f>
        <v>4.1851851851851848E-4</v>
      </c>
      <c r="AN21" s="89">
        <f>IFERROR(VLOOKUP($A21&amp;$AL$2,recordstotaallijst!$A:$Q,15,FALSE),"")</f>
        <v>45395</v>
      </c>
      <c r="AO21" s="90" t="str">
        <f>IFERROR(VLOOKUP($A21&amp;$AO$2,recordstotaallijst!$A:$Q,14,FALSE),"")</f>
        <v>Andy Turta</v>
      </c>
      <c r="AP21" s="85">
        <f>IFERROR(VLOOKUP($A21&amp;$AO$2,recordstotaallijst!$A:$Q,13,FALSE),"")</f>
        <v>3.5312500000000009E-4</v>
      </c>
      <c r="AQ21" s="86">
        <f>IFERROR(VLOOKUP($A21&amp;$AO$2,recordstotaallijst!$A:$Q,15,FALSE),"")</f>
        <v>43870</v>
      </c>
      <c r="AR21" s="87" t="str">
        <f>IFERROR(VLOOKUP($A21&amp;$AR$2,recordstotaallijst!$A:$Q,14,FALSE),"")</f>
        <v>Justin Jansen</v>
      </c>
      <c r="AS21" s="88">
        <f>IFERROR(VLOOKUP($A21&amp;$AR$2,recordstotaallijst!$A:$Q,13,FALSE),"")</f>
        <v>3.6157407407407405E-4</v>
      </c>
      <c r="AT21" s="89">
        <f>IFERROR(VLOOKUP($A21&amp;$AR$2,recordstotaallijst!$A:$Q,15,FALSE),"")</f>
        <v>43877</v>
      </c>
      <c r="AU21" s="90" t="str">
        <f>IFERROR(VLOOKUP($A21&amp;$AU$2,recordstotaallijst!$A:$Q,14,FALSE),"")</f>
        <v>Andy Turta</v>
      </c>
      <c r="AV21" s="85">
        <f>IFERROR(VLOOKUP($A21&amp;$AU$2,recordstotaallijst!$A:$Q,13,FALSE),"")</f>
        <v>3.5381944444444442E-4</v>
      </c>
      <c r="AW21" s="91">
        <f>IFERROR(VLOOKUP($A21&amp;$AU$2,recordstotaallijst!$A:$Q,15,FALSE),"")</f>
        <v>44669</v>
      </c>
    </row>
    <row r="22" spans="1:70" x14ac:dyDescent="0.55000000000000004">
      <c r="A22" s="36" t="s">
        <v>96</v>
      </c>
      <c r="B22" s="37"/>
      <c r="D22" s="38">
        <v>100</v>
      </c>
      <c r="E22" s="42" t="str">
        <f>IFERROR(VLOOKUP($A22&amp;$E$2,recordstotaallijst!$A:$Q,14,FALSE),"")</f>
        <v/>
      </c>
      <c r="F22" s="39" t="str">
        <f>IFERROR(VLOOKUP($A22&amp;$E$2,recordstotaallijst!$A:$Q,13,FALSE),"")</f>
        <v/>
      </c>
      <c r="G22" s="40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7" t="str">
        <f>IFERROR(VLOOKUP($A22&amp;$K$2,recordstotaallijst!$A:$Q,14,FALSE),"")</f>
        <v/>
      </c>
      <c r="L22" s="88" t="str">
        <f>IFERROR(VLOOKUP($A22&amp;$K$2,recordstotaallijst!$A:$Q,13,FALSE),"")</f>
        <v/>
      </c>
      <c r="M22" s="89" t="str">
        <f>IFERROR(VLOOKUP($A22&amp;$K$2,recordstotaallijst!$A:$Q,15,FALSE),"")</f>
        <v/>
      </c>
      <c r="N22" s="87" t="str">
        <f>IFERROR(VLOOKUP($A22&amp;$N$2,recordstotaallijst!$A:$Q,14,FALSE),"")</f>
        <v/>
      </c>
      <c r="O22" s="88" t="str">
        <f>IFERROR(VLOOKUP($A22&amp;$N$2,recordstotaallijst!$A:$Q,13,FALSE),"")</f>
        <v/>
      </c>
      <c r="P22" s="89" t="str">
        <f>IFERROR(VLOOKUP($A22&amp;$N$2,recordstotaallijst!$A:$Q,15,FALSE),"")</f>
        <v/>
      </c>
      <c r="Q22" s="87" t="str">
        <f>IFERROR(VLOOKUP($A22&amp;$Q$2,recordstotaallijst!$A:$Q,14,FALSE),"")</f>
        <v/>
      </c>
      <c r="R22" s="88" t="str">
        <f>IFERROR(VLOOKUP($A22&amp;$Q$2,recordstotaallijst!$A:$Q,13,FALSE),"")</f>
        <v/>
      </c>
      <c r="S22" s="89" t="str">
        <f>IFERROR(VLOOKUP($A22&amp;$Q$2,recordstotaallijst!$A:$Q,15,FALSE),"")</f>
        <v/>
      </c>
      <c r="T22" s="87" t="str">
        <f>IFERROR(VLOOKUP($A22&amp;$T$2,recordstotaallijst!$A:$Q,14,FALSE),"")</f>
        <v/>
      </c>
      <c r="U22" s="88" t="str">
        <f>IFERROR(VLOOKUP($A22&amp;$T$2,recordstotaallijst!$A:$Q,13,FALSE),"")</f>
        <v/>
      </c>
      <c r="V22" s="89" t="str">
        <f>IFERROR(VLOOKUP($A22&amp;$T$2,recordstotaallijst!$A:$Q,15,FALSE),"")</f>
        <v/>
      </c>
      <c r="W22" s="87" t="str">
        <f>IFERROR(VLOOKUP($A22&amp;$W$2,recordstotaallijst!$A:$Q,14,FALSE),"")</f>
        <v/>
      </c>
      <c r="X22" s="88" t="str">
        <f>IFERROR(VLOOKUP($A22&amp;$W$2,recordstotaallijst!$A:$Q,13,FALSE),"")</f>
        <v/>
      </c>
      <c r="Y22" s="89" t="str">
        <f>IFERROR(VLOOKUP($A22&amp;$W$2,recordstotaallijst!$A:$Q,15,FALSE),"")</f>
        <v/>
      </c>
      <c r="Z22" s="87" t="str">
        <f>IFERROR(VLOOKUP($A22&amp;$Z$2,recordstotaallijst!$A:$Q,14,FALSE),"")</f>
        <v/>
      </c>
      <c r="AA22" s="88" t="str">
        <f>IFERROR(VLOOKUP($A22&amp;$Z$2,recordstotaallijst!$A:$Q,13,FALSE),"")</f>
        <v/>
      </c>
      <c r="AB22" s="89" t="str">
        <f>IFERROR(VLOOKUP($A22&amp;$Z$2,recordstotaallijst!$A:$Q,15,FALSE),"")</f>
        <v/>
      </c>
      <c r="AC22" s="87" t="str">
        <f>IFERROR(VLOOKUP($A22&amp;$AC$2,recordstotaallijst!$A:$Q,14,FALSE),"")</f>
        <v/>
      </c>
      <c r="AD22" s="88" t="str">
        <f>IFERROR(VLOOKUP($A22&amp;$AC$2,recordstotaallijst!$A:$Q,13,FALSE),"")</f>
        <v/>
      </c>
      <c r="AE22" s="89" t="str">
        <f>IFERROR(VLOOKUP($A22&amp;$AC$2,recordstotaallijst!$A:$Q,15,FALSE),"")</f>
        <v/>
      </c>
      <c r="AF22" s="87" t="str">
        <f>IFERROR(VLOOKUP($A22&amp;$AF$2,recordstotaallijst!$A:$Q,14,FALSE),"")</f>
        <v>Max Verschuur</v>
      </c>
      <c r="AG22" s="88">
        <f>IFERROR(VLOOKUP($A22&amp;$AF$2,recordstotaallijst!$A:$Q,13,FALSE),"")</f>
        <v>9.2303240740740746E-4</v>
      </c>
      <c r="AH22" s="89">
        <f>IFERROR(VLOOKUP($A22&amp;$AF$2,recordstotaallijst!$A:$Q,15,FALSE),"")</f>
        <v>43870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7.7916666666666672E-4</v>
      </c>
      <c r="AK22" s="86">
        <f>IFERROR(VLOOKUP($A22&amp;$AI$2,recordstotaallijst!$A:$Q,15,FALSE),"")</f>
        <v>43877</v>
      </c>
      <c r="AL22" s="87" t="str">
        <f>IFERROR(VLOOKUP($A22&amp;$AL$2,recordstotaallijst!$A:$Q,14,FALSE),"")</f>
        <v>Timo Colijn</v>
      </c>
      <c r="AM22" s="88">
        <f>IFERROR(VLOOKUP($A22&amp;$AL$2,recordstotaallijst!$A:$Q,13,FALSE),"")</f>
        <v>9.1724537037037035E-4</v>
      </c>
      <c r="AN22" s="89">
        <f>IFERROR(VLOOKUP($A22&amp;$AL$2,recordstotaallijst!$A:$Q,15,FALSE),"")</f>
        <v>45312</v>
      </c>
      <c r="AO22" s="90" t="str">
        <f>IFERROR(VLOOKUP($A22&amp;$AO$2,recordstotaallijst!$A:$Q,14,FALSE),"")</f>
        <v>Dima Lans</v>
      </c>
      <c r="AP22" s="85">
        <f>IFERROR(VLOOKUP($A22&amp;$AO$2,recordstotaallijst!$A:$Q,13,FALSE),"")</f>
        <v>8.8645833333333328E-4</v>
      </c>
      <c r="AQ22" s="86">
        <f>IFERROR(VLOOKUP($A22&amp;$AO$2,recordstotaallijst!$A:$Q,15,FALSE),"")</f>
        <v>43877</v>
      </c>
      <c r="AR22" s="87" t="str">
        <f>IFERROR(VLOOKUP($A22&amp;$AR$2,recordstotaallijst!$A:$Q,14,FALSE),"")</f>
        <v/>
      </c>
      <c r="AS22" s="88" t="str">
        <f>IFERROR(VLOOKUP($A22&amp;$AR$2,recordstotaallijst!$A:$Q,13,FALSE),"")</f>
        <v/>
      </c>
      <c r="AT22" s="89" t="str">
        <f>IFERROR(VLOOKUP($A22&amp;$AR$2,recordstotaallijst!$A:$Q,15,FALSE),"")</f>
        <v/>
      </c>
      <c r="AU22" s="90" t="str">
        <f>IFERROR(VLOOKUP($A22&amp;$AU$2,recordstotaallijst!$A:$Q,14,FALSE),"")</f>
        <v>Andy Turta</v>
      </c>
      <c r="AV22" s="85">
        <f>IFERROR(VLOOKUP($A22&amp;$AU$2,recordstotaallijst!$A:$Q,13,FALSE),"")</f>
        <v>7.8981481481481481E-4</v>
      </c>
      <c r="AW22" s="91">
        <f>IFERROR(VLOOKUP($A22&amp;$AU$2,recordstotaallijst!$A:$Q,15,FALSE),"")</f>
        <v>44626</v>
      </c>
    </row>
    <row r="23" spans="1:70" x14ac:dyDescent="0.55000000000000004">
      <c r="A23" s="36" t="s">
        <v>97</v>
      </c>
      <c r="B23" s="37"/>
      <c r="D23" s="38">
        <v>200</v>
      </c>
      <c r="E23" s="42" t="str">
        <f>IFERROR(VLOOKUP($A23&amp;$E$2,recordstotaallijst!$A:$Q,14,FALSE),"")</f>
        <v/>
      </c>
      <c r="F23" s="39" t="str">
        <f>IFERROR(VLOOKUP($A23&amp;$E$2,recordstotaallijst!$A:$Q,13,FALSE),"")</f>
        <v/>
      </c>
      <c r="G23" s="40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7" t="str">
        <f>IFERROR(VLOOKUP($A23&amp;$K$2,recordstotaallijst!$A:$Q,14,FALSE),"")</f>
        <v/>
      </c>
      <c r="L23" s="88" t="str">
        <f>IFERROR(VLOOKUP($A23&amp;$K$2,recordstotaallijst!$A:$Q,13,FALSE),"")</f>
        <v/>
      </c>
      <c r="M23" s="89" t="str">
        <f>IFERROR(VLOOKUP($A23&amp;$K$2,recordstotaallijst!$A:$Q,15,FALSE),"")</f>
        <v/>
      </c>
      <c r="N23" s="87" t="str">
        <f>IFERROR(VLOOKUP($A23&amp;$N$2,recordstotaallijst!$A:$Q,14,FALSE),"")</f>
        <v/>
      </c>
      <c r="O23" s="88" t="str">
        <f>IFERROR(VLOOKUP($A23&amp;$N$2,recordstotaallijst!$A:$Q,13,FALSE),"")</f>
        <v/>
      </c>
      <c r="P23" s="89" t="str">
        <f>IFERROR(VLOOKUP($A23&amp;$N$2,recordstotaallijst!$A:$Q,15,FALSE),"")</f>
        <v/>
      </c>
      <c r="Q23" s="87" t="str">
        <f>IFERROR(VLOOKUP($A23&amp;$Q$2,recordstotaallijst!$A:$Q,14,FALSE),"")</f>
        <v/>
      </c>
      <c r="R23" s="88" t="str">
        <f>IFERROR(VLOOKUP($A23&amp;$Q$2,recordstotaallijst!$A:$Q,13,FALSE),"")</f>
        <v/>
      </c>
      <c r="S23" s="89" t="str">
        <f>IFERROR(VLOOKUP($A23&amp;$Q$2,recordstotaallijst!$A:$Q,15,FALSE),"")</f>
        <v/>
      </c>
      <c r="T23" s="87" t="str">
        <f>IFERROR(VLOOKUP($A23&amp;$T$2,recordstotaallijst!$A:$Q,14,FALSE),"")</f>
        <v/>
      </c>
      <c r="U23" s="88" t="str">
        <f>IFERROR(VLOOKUP($A23&amp;$T$2,recordstotaallijst!$A:$Q,13,FALSE),"")</f>
        <v/>
      </c>
      <c r="V23" s="89" t="str">
        <f>IFERROR(VLOOKUP($A23&amp;$T$2,recordstotaallijst!$A:$Q,15,FALSE),"")</f>
        <v/>
      </c>
      <c r="W23" s="87" t="str">
        <f>IFERROR(VLOOKUP($A23&amp;$W$2,recordstotaallijst!$A:$Q,14,FALSE),"")</f>
        <v/>
      </c>
      <c r="X23" s="88" t="str">
        <f>IFERROR(VLOOKUP($A23&amp;$W$2,recordstotaallijst!$A:$Q,13,FALSE),"")</f>
        <v/>
      </c>
      <c r="Y23" s="89" t="str">
        <f>IFERROR(VLOOKUP($A23&amp;$W$2,recordstotaallijst!$A:$Q,15,FALSE),"")</f>
        <v/>
      </c>
      <c r="Z23" s="87" t="str">
        <f>IFERROR(VLOOKUP($A23&amp;$Z$2,recordstotaallijst!$A:$Q,14,FALSE),"")</f>
        <v/>
      </c>
      <c r="AA23" s="88" t="str">
        <f>IFERROR(VLOOKUP($A23&amp;$Z$2,recordstotaallijst!$A:$Q,13,FALSE),"")</f>
        <v/>
      </c>
      <c r="AB23" s="89" t="str">
        <f>IFERROR(VLOOKUP($A23&amp;$Z$2,recordstotaallijst!$A:$Q,15,FALSE),"")</f>
        <v/>
      </c>
      <c r="AC23" s="87" t="str">
        <f>IFERROR(VLOOKUP($A23&amp;$AC$2,recordstotaallijst!$A:$Q,14,FALSE),"")</f>
        <v/>
      </c>
      <c r="AD23" s="88" t="str">
        <f>IFERROR(VLOOKUP($A23&amp;$AC$2,recordstotaallijst!$A:$Q,13,FALSE),"")</f>
        <v/>
      </c>
      <c r="AE23" s="89" t="str">
        <f>IFERROR(VLOOKUP($A23&amp;$AC$2,recordstotaallijst!$A:$Q,15,FALSE),"")</f>
        <v/>
      </c>
      <c r="AF23" s="87" t="str">
        <f>IFERROR(VLOOKUP($A23&amp;$AF$2,recordstotaallijst!$A:$Q,14,FALSE),"")</f>
        <v>Max Verschuur</v>
      </c>
      <c r="AG23" s="88">
        <f>IFERROR(VLOOKUP($A23&amp;$AF$2,recordstotaallijst!$A:$Q,13,FALSE),"")</f>
        <v>1.9072916666666667E-3</v>
      </c>
      <c r="AH23" s="89">
        <f>IFERROR(VLOOKUP($A23&amp;$AF$2,recordstotaallijst!$A:$Q,15,FALSE),"")</f>
        <v>43870</v>
      </c>
      <c r="AI23" s="90" t="str">
        <f>IFERROR(VLOOKUP($A23&amp;$AI$2,recordstotaallijst!$A:$Q,14,FALSE),"")</f>
        <v/>
      </c>
      <c r="AJ23" s="85" t="str">
        <f>IFERROR(VLOOKUP($A23&amp;$AI$2,recordstotaallijst!$A:$Q,13,FALSE),"")</f>
        <v/>
      </c>
      <c r="AK23" s="86" t="str">
        <f>IFERROR(VLOOKUP($A23&amp;$AI$2,recordstotaallijst!$A:$Q,15,FALSE),"")</f>
        <v/>
      </c>
      <c r="AL23" s="87" t="str">
        <f>IFERROR(VLOOKUP($A23&amp;$AL$2,recordstotaallijst!$A:$Q,14,FALSE),"")</f>
        <v/>
      </c>
      <c r="AM23" s="88" t="str">
        <f>IFERROR(VLOOKUP($A23&amp;$AL$2,recordstotaallijst!$A:$Q,13,FALSE),"")</f>
        <v/>
      </c>
      <c r="AN23" s="89" t="str">
        <f>IFERROR(VLOOKUP($A23&amp;$AL$2,recordstotaallijst!$A:$Q,15,FALSE),"")</f>
        <v/>
      </c>
      <c r="AO23" s="90" t="str">
        <f>IFERROR(VLOOKUP($A23&amp;$AO$2,recordstotaallijst!$A:$Q,14,FALSE),"")</f>
        <v/>
      </c>
      <c r="AP23" s="85" t="str">
        <f>IFERROR(VLOOKUP($A23&amp;$AO$2,recordstotaallijst!$A:$Q,13,FALSE),"")</f>
        <v/>
      </c>
      <c r="AQ23" s="86" t="str">
        <f>IFERROR(VLOOKUP($A23&amp;$AO$2,recordstotaallijst!$A:$Q,15,FALSE),"")</f>
        <v/>
      </c>
      <c r="AR23" s="87" t="str">
        <f>IFERROR(VLOOKUP($A23&amp;$AR$2,recordstotaallijst!$A:$Q,14,FALSE),"")</f>
        <v/>
      </c>
      <c r="AS23" s="88" t="str">
        <f>IFERROR(VLOOKUP($A23&amp;$AR$2,recordstotaallijst!$A:$Q,13,FALSE),"")</f>
        <v/>
      </c>
      <c r="AT23" s="89" t="str">
        <f>IFERROR(VLOOKUP($A23&amp;$AR$2,recordstotaallijst!$A:$Q,15,FALSE),"")</f>
        <v/>
      </c>
      <c r="AU23" s="90" t="str">
        <f>IFERROR(VLOOKUP($A23&amp;$AU$2,recordstotaallijst!$A:$Q,14,FALSE),"")</f>
        <v>Justin Jansen</v>
      </c>
      <c r="AV23" s="85">
        <f>IFERROR(VLOOKUP($A23&amp;$AU$2,recordstotaallijst!$A:$Q,13,FALSE),"")</f>
        <v>1.7628472222222221E-3</v>
      </c>
      <c r="AW23" s="91">
        <f>IFERROR(VLOOKUP($A23&amp;$AU$2,recordstotaallijst!$A:$Q,15,FALSE),"")</f>
        <v>44669</v>
      </c>
    </row>
    <row r="24" spans="1:70" s="83" customFormat="1" ht="18.3" x14ac:dyDescent="0.7">
      <c r="A24" s="29"/>
      <c r="B24" s="30"/>
      <c r="C24" s="29" t="s">
        <v>14</v>
      </c>
      <c r="D24" s="31"/>
      <c r="E24" s="44"/>
      <c r="F24" s="45"/>
      <c r="G24" s="46"/>
      <c r="H24" s="92"/>
      <c r="I24" s="93"/>
      <c r="J24" s="94"/>
      <c r="K24" s="95"/>
      <c r="L24" s="96"/>
      <c r="M24" s="97"/>
      <c r="N24" s="95"/>
      <c r="O24" s="96"/>
      <c r="P24" s="97"/>
      <c r="Q24" s="95"/>
      <c r="R24" s="96"/>
      <c r="S24" s="97"/>
      <c r="T24" s="95"/>
      <c r="U24" s="96"/>
      <c r="V24" s="97"/>
      <c r="W24" s="95"/>
      <c r="X24" s="96"/>
      <c r="Y24" s="97"/>
      <c r="Z24" s="95"/>
      <c r="AA24" s="96"/>
      <c r="AB24" s="97"/>
      <c r="AC24" s="95"/>
      <c r="AD24" s="96"/>
      <c r="AE24" s="97"/>
      <c r="AF24" s="95"/>
      <c r="AG24" s="96"/>
      <c r="AH24" s="97"/>
      <c r="AI24" s="98"/>
      <c r="AJ24" s="93"/>
      <c r="AK24" s="94"/>
      <c r="AL24" s="95"/>
      <c r="AM24" s="96"/>
      <c r="AN24" s="97"/>
      <c r="AO24" s="98"/>
      <c r="AP24" s="93"/>
      <c r="AQ24" s="94"/>
      <c r="AR24" s="95"/>
      <c r="AS24" s="96"/>
      <c r="AT24" s="97"/>
      <c r="AU24" s="98"/>
      <c r="AV24" s="93"/>
      <c r="AW24" s="100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70" ht="18.3" x14ac:dyDescent="0.7">
      <c r="A25" s="36" t="s">
        <v>98</v>
      </c>
      <c r="B25" s="37"/>
      <c r="D25" s="38">
        <v>25</v>
      </c>
      <c r="E25" s="42" t="str">
        <f>IFERROR(VLOOKUP($A25&amp;$E$2,recordstotaallijst!$A:$Q,14,FALSE),"")</f>
        <v/>
      </c>
      <c r="F25" s="39" t="str">
        <f>IFERROR(VLOOKUP($A25&amp;$E$2,recordstotaallijst!$A:$Q,13,FALSE),"")</f>
        <v/>
      </c>
      <c r="G25" s="40" t="str">
        <f>IFERROR(VLOOKUP($A25&amp;$E$2,recordstotaallijst!$A:$Q,15,FALSE),"")</f>
        <v/>
      </c>
      <c r="H25" s="84" t="str">
        <f>IFERROR(VLOOKUP($A25&amp;$H$2,recordstotaallijst!$A:$Q,14,FALSE),"")</f>
        <v/>
      </c>
      <c r="I25" s="85" t="str">
        <f>IFERROR(VLOOKUP($A25&amp;$H$2,recordstotaallijst!$A:$Q,13,FALSE),"")</f>
        <v/>
      </c>
      <c r="J25" s="86" t="str">
        <f>IFERROR(VLOOKUP($A25&amp;$H$2,recordstotaallijst!$A:$Q,15,FALSE),"")</f>
        <v/>
      </c>
      <c r="K25" s="87" t="str">
        <f>IFERROR(VLOOKUP($A25&amp;$K$2,recordstotaallijst!$A:$Q,14,FALSE),"")</f>
        <v/>
      </c>
      <c r="L25" s="88" t="str">
        <f>IFERROR(VLOOKUP($A25&amp;$K$2,recordstotaallijst!$A:$Q,13,FALSE),"")</f>
        <v/>
      </c>
      <c r="M25" s="89" t="str">
        <f>IFERROR(VLOOKUP($A25&amp;$K$2,recordstotaallijst!$A:$Q,15,FALSE),"")</f>
        <v/>
      </c>
      <c r="N25" s="87" t="str">
        <f>IFERROR(VLOOKUP($A25&amp;$N$2,recordstotaallijst!$A:$Q,14,FALSE),"")</f>
        <v/>
      </c>
      <c r="O25" s="88" t="str">
        <f>IFERROR(VLOOKUP($A25&amp;$N$2,recordstotaallijst!$A:$Q,13,FALSE),"")</f>
        <v/>
      </c>
      <c r="P25" s="89" t="str">
        <f>IFERROR(VLOOKUP($A25&amp;$N$2,recordstotaallijst!$A:$Q,15,FALSE),"")</f>
        <v/>
      </c>
      <c r="Q25" s="87" t="str">
        <f>IFERROR(VLOOKUP($A25&amp;$Q$2,recordstotaallijst!$A:$Q,14,FALSE),"")</f>
        <v/>
      </c>
      <c r="R25" s="88" t="str">
        <f>IFERROR(VLOOKUP($A25&amp;$Q$2,recordstotaallijst!$A:$Q,13,FALSE),"")</f>
        <v/>
      </c>
      <c r="S25" s="89" t="str">
        <f>IFERROR(VLOOKUP($A25&amp;$Q$2,recordstotaallijst!$A:$Q,15,FALSE),"")</f>
        <v/>
      </c>
      <c r="T25" s="87" t="str">
        <f>IFERROR(VLOOKUP($A25&amp;$T$2,recordstotaallijst!$A:$Q,14,FALSE),"")</f>
        <v/>
      </c>
      <c r="U25" s="88" t="str">
        <f>IFERROR(VLOOKUP($A25&amp;$T$2,recordstotaallijst!$A:$Q,13,FALSE),"")</f>
        <v/>
      </c>
      <c r="V25" s="89" t="str">
        <f>IFERROR(VLOOKUP($A25&amp;$T$2,recordstotaallijst!$A:$Q,15,FALSE),"")</f>
        <v/>
      </c>
      <c r="W25" s="87" t="str">
        <f>IFERROR(VLOOKUP($A25&amp;$W$2,recordstotaallijst!$A:$Q,14,FALSE),"")</f>
        <v/>
      </c>
      <c r="X25" s="88" t="str">
        <f>IFERROR(VLOOKUP($A25&amp;$W$2,recordstotaallijst!$A:$Q,13,FALSE),"")</f>
        <v/>
      </c>
      <c r="Y25" s="89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87" t="str">
        <f>IFERROR(VLOOKUP($A25&amp;$AC$2,recordstotaallijst!$A:$Q,14,FALSE),"")</f>
        <v/>
      </c>
      <c r="AD25" s="88" t="str">
        <f>IFERROR(VLOOKUP($A25&amp;$AC$2,recordstotaallijst!$A:$Q,13,FALSE),"")</f>
        <v/>
      </c>
      <c r="AE25" s="89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86" t="str">
        <f>IFERROR(VLOOKUP($A25&amp;$AO$2,recordstotaallijst!$A:$Q,15,FALSE),"")</f>
        <v/>
      </c>
      <c r="AR25" s="87" t="str">
        <f>IFERROR(VLOOKUP($A25&amp;$AR$2,recordstotaallijst!$A:$Q,14,FALSE),"")</f>
        <v/>
      </c>
      <c r="AS25" s="88" t="str">
        <f>IFERROR(VLOOKUP($A25&amp;$AR$2,recordstotaallijst!$A:$Q,13,FALSE),"")</f>
        <v/>
      </c>
      <c r="AT25" s="89" t="str">
        <f>IFERROR(VLOOKUP($A25&amp;$AR$2,recordstotaallijst!$A:$Q,15,FALSE),"")</f>
        <v/>
      </c>
      <c r="AU25" s="90" t="str">
        <f>IFERROR(VLOOKUP($A25&amp;$AU$2,recordstotaallijst!$A:$Q,14,FALSE),"")</f>
        <v/>
      </c>
      <c r="AV25" s="85" t="str">
        <f>IFERROR(VLOOKUP($A25&amp;$AU$2,recordstotaallijst!$A:$Q,13,FALSE),"")</f>
        <v/>
      </c>
      <c r="AW25" s="91" t="str">
        <f>IFERROR(VLOOKUP($A25&amp;$AU$2,recordstotaallijst!$A:$Q,15,FALSE),"")</f>
        <v/>
      </c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</row>
    <row r="26" spans="1:70" x14ac:dyDescent="0.55000000000000004">
      <c r="A26" s="36" t="s">
        <v>99</v>
      </c>
      <c r="B26" s="37"/>
      <c r="D26" s="38">
        <v>50</v>
      </c>
      <c r="E26" s="42" t="str">
        <f>IFERROR(VLOOKUP($A26&amp;$E$2,recordstotaallijst!$A:$Q,14,FALSE),"")</f>
        <v/>
      </c>
      <c r="F26" s="39" t="str">
        <f>IFERROR(VLOOKUP($A26&amp;$E$2,recordstotaallijst!$A:$Q,13,FALSE),"")</f>
        <v/>
      </c>
      <c r="G26" s="40" t="str">
        <f>IFERROR(VLOOKUP($A26&amp;$E$2,recordstotaallijst!$A:$Q,15,FALSE),"")</f>
        <v/>
      </c>
      <c r="H26" s="84" t="str">
        <f>IFERROR(VLOOKUP($A26&amp;$H$2,recordstotaallijst!$A:$Q,14,FALSE),"")</f>
        <v>Luca Denkers</v>
      </c>
      <c r="I26" s="85">
        <f>IFERROR(VLOOKUP($A26&amp;$H$2,recordstotaallijst!$A:$Q,13,FALSE),"")</f>
        <v>5.1388888888888892E-4</v>
      </c>
      <c r="J26" s="86">
        <f>IFERROR(VLOOKUP($A26&amp;$H$2,recordstotaallijst!$A:$Q,15,FALSE),"")</f>
        <v>45424</v>
      </c>
      <c r="K26" s="87" t="str">
        <f>IFERROR(VLOOKUP($A26&amp;$K$2,recordstotaallijst!$A:$Q,14,FALSE),"")</f>
        <v/>
      </c>
      <c r="L26" s="88" t="str">
        <f>IFERROR(VLOOKUP($A26&amp;$K$2,recordstotaallijst!$A:$Q,13,FALSE),"")</f>
        <v/>
      </c>
      <c r="M26" s="89" t="str">
        <f>IFERROR(VLOOKUP($A26&amp;$K$2,recordstotaallijst!$A:$Q,15,FALSE),"")</f>
        <v/>
      </c>
      <c r="N26" s="87" t="str">
        <f>IFERROR(VLOOKUP($A26&amp;$N$2,recordstotaallijst!$A:$Q,14,FALSE),"")</f>
        <v/>
      </c>
      <c r="O26" s="88" t="str">
        <f>IFERROR(VLOOKUP($A26&amp;$N$2,recordstotaallijst!$A:$Q,13,FALSE),"")</f>
        <v/>
      </c>
      <c r="P26" s="89" t="str">
        <f>IFERROR(VLOOKUP($A26&amp;$N$2,recordstotaallijst!$A:$Q,15,FALSE),"")</f>
        <v/>
      </c>
      <c r="Q26" s="87" t="str">
        <f>IFERROR(VLOOKUP($A26&amp;$Q$2,recordstotaallijst!$A:$Q,14,FALSE),"")</f>
        <v/>
      </c>
      <c r="R26" s="88" t="str">
        <f>IFERROR(VLOOKUP($A26&amp;$Q$2,recordstotaallijst!$A:$Q,13,FALSE),"")</f>
        <v/>
      </c>
      <c r="S26" s="89" t="str">
        <f>IFERROR(VLOOKUP($A26&amp;$Q$2,recordstotaallijst!$A:$Q,15,FALSE),"")</f>
        <v/>
      </c>
      <c r="T26" s="87" t="str">
        <f>IFERROR(VLOOKUP($A26&amp;$T$2,recordstotaallijst!$A:$Q,14,FALSE),"")</f>
        <v>Andrew ten Hoedt</v>
      </c>
      <c r="U26" s="88">
        <f>IFERROR(VLOOKUP($A26&amp;$T$2,recordstotaallijst!$A:$Q,13,FALSE),"")</f>
        <v>7.0787037037037042E-4</v>
      </c>
      <c r="V26" s="89">
        <f>IFERROR(VLOOKUP($A26&amp;$T$2,recordstotaallijst!$A:$Q,15,FALSE),"")</f>
        <v>45004</v>
      </c>
      <c r="W26" s="87" t="str">
        <f>IFERROR(VLOOKUP($A26&amp;$W$2,recordstotaallijst!$A:$Q,14,FALSE),"")</f>
        <v>Takumi Mihalache</v>
      </c>
      <c r="X26" s="88">
        <f>IFERROR(VLOOKUP($A26&amp;$W$2,recordstotaallijst!$A:$Q,13,FALSE),"")</f>
        <v>7.8078703703703719E-4</v>
      </c>
      <c r="Y26" s="89">
        <f>IFERROR(VLOOKUP($A26&amp;$W$2,recordstotaallijst!$A:$Q,15,FALSE),"")</f>
        <v>45004</v>
      </c>
      <c r="Z26" s="87" t="str">
        <f>IFERROR(VLOOKUP($A26&amp;$Z$2,recordstotaallijst!$A:$Q,14,FALSE),"")</f>
        <v/>
      </c>
      <c r="AA26" s="88" t="str">
        <f>IFERROR(VLOOKUP($A26&amp;$Z$2,recordstotaallijst!$A:$Q,13,FALSE),"")</f>
        <v/>
      </c>
      <c r="AB26" s="89" t="str">
        <f>IFERROR(VLOOKUP($A26&amp;$Z$2,recordstotaallijst!$A:$Q,15,FALSE),"")</f>
        <v/>
      </c>
      <c r="AC26" s="87" t="str">
        <f>IFERROR(VLOOKUP($A26&amp;$AC$2,recordstotaallijst!$A:$Q,14,FALSE),"")</f>
        <v>Luca Denkers</v>
      </c>
      <c r="AD26" s="88">
        <f>IFERROR(VLOOKUP($A26&amp;$AC$2,recordstotaallijst!$A:$Q,13,FALSE),"")</f>
        <v>5.1388888888888892E-4</v>
      </c>
      <c r="AE26" s="89">
        <f>IFERROR(VLOOKUP($A26&amp;$AC$2,recordstotaallijst!$A:$Q,15,FALSE),"")</f>
        <v>45424</v>
      </c>
      <c r="AF26" s="87" t="str">
        <f>IFERROR(VLOOKUP($A26&amp;$AF$2,recordstotaallijst!$A:$Q,14,FALSE),"")</f>
        <v>Manato Mihalache</v>
      </c>
      <c r="AG26" s="88">
        <f>IFERROR(VLOOKUP($A26&amp;$AF$2,recordstotaallijst!$A:$Q,13,FALSE),"")</f>
        <v>5.2164351851851851E-4</v>
      </c>
      <c r="AH26" s="89">
        <f>IFERROR(VLOOKUP($A26&amp;$AF$2,recordstotaallijst!$A:$Q,15,FALSE),"")</f>
        <v>45045</v>
      </c>
      <c r="AI26" s="90" t="str">
        <f>IFERROR(VLOOKUP($A26&amp;$AI$2,recordstotaallijst!$A:$Q,14,FALSE),"")</f>
        <v>Daan de Jongh</v>
      </c>
      <c r="AJ26" s="85">
        <f>IFERROR(VLOOKUP($A26&amp;$AI$2,recordstotaallijst!$A:$Q,13,FALSE),"")</f>
        <v>4.9004629629629637E-4</v>
      </c>
      <c r="AK26" s="86">
        <f>IFERROR(VLOOKUP($A26&amp;$AI$2,recordstotaallijst!$A:$Q,15,FALSE),"")</f>
        <v>44696</v>
      </c>
      <c r="AL26" s="87" t="str">
        <f>IFERROR(VLOOKUP($A26&amp;$AL$2,recordstotaallijst!$A:$Q,14,FALSE),"")</f>
        <v/>
      </c>
      <c r="AM26" s="88" t="str">
        <f>IFERROR(VLOOKUP($A26&amp;$AL$2,recordstotaallijst!$A:$Q,13,FALSE),"")</f>
        <v/>
      </c>
      <c r="AN26" s="89" t="str">
        <f>IFERROR(VLOOKUP($A26&amp;$AL$2,recordstotaallijst!$A:$Q,15,FALSE),"")</f>
        <v/>
      </c>
      <c r="AO26" s="90" t="str">
        <f>IFERROR(VLOOKUP($A26&amp;$AO$2,recordstotaallijst!$A:$Q,14,FALSE),"")</f>
        <v>Thierry Esveldt</v>
      </c>
      <c r="AP26" s="85">
        <f>IFERROR(VLOOKUP($A26&amp;$AO$2,recordstotaallijst!$A:$Q,13,FALSE),"")</f>
        <v>4.7395833333333334E-4</v>
      </c>
      <c r="AQ26" s="86">
        <f>IFERROR(VLOOKUP($A26&amp;$AO$2,recordstotaallijst!$A:$Q,15,FALSE),"")</f>
        <v>43870</v>
      </c>
      <c r="AR26" s="87" t="str">
        <f>IFERROR(VLOOKUP($A26&amp;$AR$2,recordstotaallijst!$A:$Q,14,FALSE),"")</f>
        <v>Justin Jansen</v>
      </c>
      <c r="AS26" s="88">
        <f>IFERROR(VLOOKUP($A26&amp;$AR$2,recordstotaallijst!$A:$Q,13,FALSE),"")</f>
        <v>4.4305555555555553E-4</v>
      </c>
      <c r="AT26" s="89">
        <f>IFERROR(VLOOKUP($A26&amp;$AR$2,recordstotaallijst!$A:$Q,15,FALSE),"")</f>
        <v>43870</v>
      </c>
      <c r="AU26" s="90" t="str">
        <f>IFERROR(VLOOKUP($A26&amp;$AU$2,recordstotaallijst!$A:$Q,14,FALSE),"")</f>
        <v>Lars van Wingerden</v>
      </c>
      <c r="AV26" s="85">
        <f>IFERROR(VLOOKUP($A26&amp;$AU$2,recordstotaallijst!$A:$Q,13,FALSE),"")</f>
        <v>3.7118055555555553E-4</v>
      </c>
      <c r="AW26" s="91">
        <f>IFERROR(VLOOKUP($A26&amp;$AU$2,recordstotaallijst!$A:$Q,15,FALSE),"")</f>
        <v>45045</v>
      </c>
    </row>
    <row r="27" spans="1:70" x14ac:dyDescent="0.55000000000000004">
      <c r="A27" s="36" t="s">
        <v>100</v>
      </c>
      <c r="B27" s="37"/>
      <c r="D27" s="38">
        <v>100</v>
      </c>
      <c r="E27" s="42" t="str">
        <f>IFERROR(VLOOKUP($A27&amp;$E$2,recordstotaallijst!$A:$Q,14,FALSE),"")</f>
        <v/>
      </c>
      <c r="F27" s="39" t="str">
        <f>IFERROR(VLOOKUP($A27&amp;$E$2,recordstotaallijst!$A:$Q,13,FALSE),"")</f>
        <v/>
      </c>
      <c r="G27" s="40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7" t="str">
        <f>IFERROR(VLOOKUP($A27&amp;$K$2,recordstotaallijst!$A:$Q,14,FALSE),"")</f>
        <v/>
      </c>
      <c r="L27" s="88" t="str">
        <f>IFERROR(VLOOKUP($A27&amp;$K$2,recordstotaallijst!$A:$Q,13,FALSE),"")</f>
        <v/>
      </c>
      <c r="M27" s="89" t="str">
        <f>IFERROR(VLOOKUP($A27&amp;$K$2,recordstotaallijst!$A:$Q,15,FALSE),"")</f>
        <v/>
      </c>
      <c r="N27" s="87" t="str">
        <f>IFERROR(VLOOKUP($A27&amp;$N$2,recordstotaallijst!$A:$Q,14,FALSE),"")</f>
        <v/>
      </c>
      <c r="O27" s="88" t="str">
        <f>IFERROR(VLOOKUP($A27&amp;$N$2,recordstotaallijst!$A:$Q,13,FALSE),"")</f>
        <v/>
      </c>
      <c r="P27" s="89" t="str">
        <f>IFERROR(VLOOKUP($A27&amp;$N$2,recordstotaallijst!$A:$Q,15,FALSE),"")</f>
        <v/>
      </c>
      <c r="Q27" s="87" t="str">
        <f>IFERROR(VLOOKUP($A27&amp;$Q$2,recordstotaallijst!$A:$Q,14,FALSE),"")</f>
        <v/>
      </c>
      <c r="R27" s="88" t="str">
        <f>IFERROR(VLOOKUP($A27&amp;$Q$2,recordstotaallijst!$A:$Q,13,FALSE),"")</f>
        <v/>
      </c>
      <c r="S27" s="89" t="str">
        <f>IFERROR(VLOOKUP($A27&amp;$Q$2,recordstotaallijst!$A:$Q,15,FALSE),"")</f>
        <v/>
      </c>
      <c r="T27" s="87" t="str">
        <f>IFERROR(VLOOKUP($A27&amp;$T$2,recordstotaallijst!$A:$Q,14,FALSE),"")</f>
        <v/>
      </c>
      <c r="U27" s="88" t="str">
        <f>IFERROR(VLOOKUP($A27&amp;$T$2,recordstotaallijst!$A:$Q,13,FALSE),"")</f>
        <v/>
      </c>
      <c r="V27" s="89" t="str">
        <f>IFERROR(VLOOKUP($A27&amp;$T$2,recordstotaallijst!$A:$Q,15,FALSE),"")</f>
        <v/>
      </c>
      <c r="W27" s="87" t="str">
        <f>IFERROR(VLOOKUP($A27&amp;$W$2,recordstotaallijst!$A:$Q,14,FALSE),"")</f>
        <v>Takumi Mihalache</v>
      </c>
      <c r="X27" s="88">
        <f>IFERROR(VLOOKUP($A27&amp;$W$2,recordstotaallijst!$A:$Q,13,FALSE),"")</f>
        <v>1.5346064814814816E-3</v>
      </c>
      <c r="Y27" s="89">
        <f>IFERROR(VLOOKUP($A27&amp;$W$2,recordstotaallijst!$A:$Q,15,FALSE),"")</f>
        <v>45045</v>
      </c>
      <c r="Z27" s="87" t="str">
        <f>IFERROR(VLOOKUP($A27&amp;$Z$2,recordstotaallijst!$A:$Q,14,FALSE),"")</f>
        <v/>
      </c>
      <c r="AA27" s="88" t="str">
        <f>IFERROR(VLOOKUP($A27&amp;$Z$2,recordstotaallijst!$A:$Q,13,FALSE),"")</f>
        <v/>
      </c>
      <c r="AB27" s="89" t="str">
        <f>IFERROR(VLOOKUP($A27&amp;$Z$2,recordstotaallijst!$A:$Q,15,FALSE),"")</f>
        <v/>
      </c>
      <c r="AC27" s="87" t="str">
        <f>IFERROR(VLOOKUP($A27&amp;$AC$2,recordstotaallijst!$A:$Q,14,FALSE),"")</f>
        <v/>
      </c>
      <c r="AD27" s="88" t="str">
        <f>IFERROR(VLOOKUP($A27&amp;$AC$2,recordstotaallijst!$A:$Q,13,FALSE),"")</f>
        <v/>
      </c>
      <c r="AE27" s="89" t="str">
        <f>IFERROR(VLOOKUP($A27&amp;$AC$2,recordstotaallijst!$A:$Q,15,FALSE),"")</f>
        <v/>
      </c>
      <c r="AF27" s="87" t="str">
        <f>IFERROR(VLOOKUP($A27&amp;$AF$2,recordstotaallijst!$A:$Q,14,FALSE),"")</f>
        <v>Max Verschuur</v>
      </c>
      <c r="AG27" s="88">
        <f>IFERROR(VLOOKUP($A27&amp;$AF$2,recordstotaallijst!$A:$Q,13,FALSE),"")</f>
        <v>1.1530092592592592E-3</v>
      </c>
      <c r="AH27" s="89">
        <f>IFERROR(VLOOKUP($A27&amp;$AF$2,recordstotaallijst!$A:$Q,15,FALSE),"")</f>
        <v>43877</v>
      </c>
      <c r="AI27" s="90" t="str">
        <f>IFERROR(VLOOKUP($A27&amp;$AI$2,recordstotaallijst!$A:$Q,14,FALSE),"")</f>
        <v>Ivar Kleuver</v>
      </c>
      <c r="AJ27" s="85">
        <f>IFERROR(VLOOKUP($A27&amp;$AI$2,recordstotaallijst!$A:$Q,13,FALSE),"")</f>
        <v>1.0545138888888889E-3</v>
      </c>
      <c r="AK27" s="86">
        <f>IFERROR(VLOOKUP($A27&amp;$AI$2,recordstotaallijst!$A:$Q,15,FALSE),"")</f>
        <v>43870</v>
      </c>
      <c r="AL27" s="87" t="str">
        <f>IFERROR(VLOOKUP($A27&amp;$AL$2,recordstotaallijst!$A:$Q,14,FALSE),"")</f>
        <v/>
      </c>
      <c r="AM27" s="88" t="str">
        <f>IFERROR(VLOOKUP($A27&amp;$AL$2,recordstotaallijst!$A:$Q,13,FALSE),"")</f>
        <v/>
      </c>
      <c r="AN27" s="89" t="str">
        <f>IFERROR(VLOOKUP($A27&amp;$AL$2,recordstotaallijst!$A:$Q,15,FALSE),"")</f>
        <v/>
      </c>
      <c r="AO27" s="90" t="str">
        <f>IFERROR(VLOOKUP($A27&amp;$AO$2,recordstotaallijst!$A:$Q,14,FALSE),"")</f>
        <v/>
      </c>
      <c r="AP27" s="85" t="str">
        <f>IFERROR(VLOOKUP($A27&amp;$AO$2,recordstotaallijst!$A:$Q,13,FALSE),"")</f>
        <v/>
      </c>
      <c r="AQ27" s="86" t="str">
        <f>IFERROR(VLOOKUP($A27&amp;$AO$2,recordstotaallijst!$A:$Q,15,FALSE),"")</f>
        <v/>
      </c>
      <c r="AR27" s="87" t="str">
        <f>IFERROR(VLOOKUP($A27&amp;$AR$2,recordstotaallijst!$A:$Q,14,FALSE),"")</f>
        <v>Justin Jansen</v>
      </c>
      <c r="AS27" s="88">
        <f>IFERROR(VLOOKUP($A27&amp;$AR$2,recordstotaallijst!$A:$Q,13,FALSE),"")</f>
        <v>9.8506944444444445E-4</v>
      </c>
      <c r="AT27" s="89">
        <f>IFERROR(VLOOKUP($A27&amp;$AR$2,recordstotaallijst!$A:$Q,15,FALSE),"")</f>
        <v>43870</v>
      </c>
      <c r="AU27" s="90" t="str">
        <f>IFERROR(VLOOKUP($A27&amp;$AU$2,recordstotaallijst!$A:$Q,14,FALSE),"")</f>
        <v>Lars van Wingerden</v>
      </c>
      <c r="AV27" s="85">
        <f>IFERROR(VLOOKUP($A27&amp;$AU$2,recordstotaallijst!$A:$Q,13,FALSE),"")</f>
        <v>8.2129629629629642E-4</v>
      </c>
      <c r="AW27" s="91">
        <f>IFERROR(VLOOKUP($A27&amp;$AU$2,recordstotaallijst!$A:$Q,15,FALSE),"")</f>
        <v>45026</v>
      </c>
    </row>
    <row r="28" spans="1:70" x14ac:dyDescent="0.55000000000000004">
      <c r="A28" s="36" t="s">
        <v>101</v>
      </c>
      <c r="B28" s="37"/>
      <c r="D28" s="38">
        <v>200</v>
      </c>
      <c r="E28" s="42" t="str">
        <f>IFERROR(VLOOKUP($A28&amp;$E$2,recordstotaallijst!$A:$Q,14,FALSE),"")</f>
        <v/>
      </c>
      <c r="F28" s="39" t="str">
        <f>IFERROR(VLOOKUP($A28&amp;$E$2,recordstotaallijst!$A:$Q,13,FALSE),"")</f>
        <v/>
      </c>
      <c r="G28" s="40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7" t="str">
        <f>IFERROR(VLOOKUP($A28&amp;$K$2,recordstotaallijst!$A:$Q,14,FALSE),"")</f>
        <v/>
      </c>
      <c r="L28" s="88" t="str">
        <f>IFERROR(VLOOKUP($A28&amp;$K$2,recordstotaallijst!$A:$Q,13,FALSE),"")</f>
        <v/>
      </c>
      <c r="M28" s="89" t="str">
        <f>IFERROR(VLOOKUP($A28&amp;$K$2,recordstotaallijst!$A:$Q,15,FALSE),"")</f>
        <v/>
      </c>
      <c r="N28" s="87" t="str">
        <f>IFERROR(VLOOKUP($A28&amp;$N$2,recordstotaallijst!$A:$Q,14,FALSE),"")</f>
        <v/>
      </c>
      <c r="O28" s="88" t="str">
        <f>IFERROR(VLOOKUP($A28&amp;$N$2,recordstotaallijst!$A:$Q,13,FALSE),"")</f>
        <v/>
      </c>
      <c r="P28" s="89" t="str">
        <f>IFERROR(VLOOKUP($A28&amp;$N$2,recordstotaallijst!$A:$Q,15,FALSE),"")</f>
        <v/>
      </c>
      <c r="Q28" s="87" t="str">
        <f>IFERROR(VLOOKUP($A28&amp;$Q$2,recordstotaallijst!$A:$Q,14,FALSE),"")</f>
        <v/>
      </c>
      <c r="R28" s="88" t="str">
        <f>IFERROR(VLOOKUP($A28&amp;$Q$2,recordstotaallijst!$A:$Q,13,FALSE),"")</f>
        <v/>
      </c>
      <c r="S28" s="89" t="str">
        <f>IFERROR(VLOOKUP($A28&amp;$Q$2,recordstotaallijst!$A:$Q,15,FALSE),"")</f>
        <v/>
      </c>
      <c r="T28" s="87" t="str">
        <f>IFERROR(VLOOKUP($A28&amp;$T$2,recordstotaallijst!$A:$Q,14,FALSE),"")</f>
        <v/>
      </c>
      <c r="U28" s="88" t="str">
        <f>IFERROR(VLOOKUP($A28&amp;$T$2,recordstotaallijst!$A:$Q,13,FALSE),"")</f>
        <v/>
      </c>
      <c r="V28" s="89" t="str">
        <f>IFERROR(VLOOKUP($A28&amp;$T$2,recordstotaallijst!$A:$Q,15,FALSE),"")</f>
        <v/>
      </c>
      <c r="W28" s="87" t="str">
        <f>IFERROR(VLOOKUP($A28&amp;$W$2,recordstotaallijst!$A:$Q,14,FALSE),"")</f>
        <v/>
      </c>
      <c r="X28" s="88" t="str">
        <f>IFERROR(VLOOKUP($A28&amp;$W$2,recordstotaallijst!$A:$Q,13,FALSE),"")</f>
        <v/>
      </c>
      <c r="Y28" s="89" t="str">
        <f>IFERROR(VLOOKUP($A28&amp;$W$2,recordstotaallijst!$A:$Q,15,FALSE),"")</f>
        <v/>
      </c>
      <c r="Z28" s="87" t="str">
        <f>IFERROR(VLOOKUP($A28&amp;$Z$2,recordstotaallijst!$A:$Q,14,FALSE),"")</f>
        <v/>
      </c>
      <c r="AA28" s="88" t="str">
        <f>IFERROR(VLOOKUP($A28&amp;$Z$2,recordstotaallijst!$A:$Q,13,FALSE),"")</f>
        <v/>
      </c>
      <c r="AB28" s="89" t="str">
        <f>IFERROR(VLOOKUP($A28&amp;$Z$2,recordstotaallijst!$A:$Q,15,FALSE),"")</f>
        <v/>
      </c>
      <c r="AC28" s="87" t="str">
        <f>IFERROR(VLOOKUP($A28&amp;$AC$2,recordstotaallijst!$A:$Q,14,FALSE),"")</f>
        <v/>
      </c>
      <c r="AD28" s="88" t="str">
        <f>IFERROR(VLOOKUP($A28&amp;$AC$2,recordstotaallijst!$A:$Q,13,FALSE),"")</f>
        <v/>
      </c>
      <c r="AE28" s="89" t="str">
        <f>IFERROR(VLOOKUP($A28&amp;$AC$2,recordstotaallijst!$A:$Q,15,FALSE),"")</f>
        <v/>
      </c>
      <c r="AF28" s="87" t="str">
        <f>IFERROR(VLOOKUP($A28&amp;$AF$2,recordstotaallijst!$A:$Q,14,FALSE),"")</f>
        <v>Max Verschuur</v>
      </c>
      <c r="AG28" s="88">
        <f>IFERROR(VLOOKUP($A28&amp;$AF$2,recordstotaallijst!$A:$Q,13,FALSE),"")</f>
        <v>2.4020833333333333E-3</v>
      </c>
      <c r="AH28" s="89">
        <f>IFERROR(VLOOKUP($A28&amp;$AF$2,recordstotaallijst!$A:$Q,15,FALSE),"")</f>
        <v>43870</v>
      </c>
      <c r="AI28" s="90" t="str">
        <f>IFERROR(VLOOKUP($A28&amp;$AI$2,recordstotaallijst!$A:$Q,14,FALSE),"")</f>
        <v>Ivar Kleuver</v>
      </c>
      <c r="AJ28" s="85">
        <f>IFERROR(VLOOKUP($A28&amp;$AI$2,recordstotaallijst!$A:$Q,13,FALSE),"")</f>
        <v>2.2031249999999998E-3</v>
      </c>
      <c r="AK28" s="86">
        <f>IFERROR(VLOOKUP($A28&amp;$AI$2,recordstotaallijst!$A:$Q,15,FALSE),"")</f>
        <v>43870</v>
      </c>
      <c r="AL28" s="87" t="str">
        <f>IFERROR(VLOOKUP($A28&amp;$AL$2,recordstotaallijst!$A:$Q,14,FALSE),"")</f>
        <v/>
      </c>
      <c r="AM28" s="88" t="str">
        <f>IFERROR(VLOOKUP($A28&amp;$AL$2,recordstotaallijst!$A:$Q,13,FALSE),"")</f>
        <v/>
      </c>
      <c r="AN28" s="89" t="str">
        <f>IFERROR(VLOOKUP($A28&amp;$AL$2,recordstotaallijst!$A:$Q,15,FALSE),"")</f>
        <v/>
      </c>
      <c r="AO28" s="90" t="str">
        <f>IFERROR(VLOOKUP($A28&amp;$AO$2,recordstotaallijst!$A:$Q,14,FALSE),"")</f>
        <v/>
      </c>
      <c r="AP28" s="85" t="str">
        <f>IFERROR(VLOOKUP($A28&amp;$AO$2,recordstotaallijst!$A:$Q,13,FALSE),"")</f>
        <v/>
      </c>
      <c r="AQ28" s="86" t="str">
        <f>IFERROR(VLOOKUP($A28&amp;$AO$2,recordstotaallijst!$A:$Q,15,FALSE),"")</f>
        <v/>
      </c>
      <c r="AR28" s="87" t="str">
        <f>IFERROR(VLOOKUP($A28&amp;$AR$2,recordstotaallijst!$A:$Q,14,FALSE),"")</f>
        <v>Justin Jansen</v>
      </c>
      <c r="AS28" s="88">
        <f>IFERROR(VLOOKUP($A28&amp;$AR$2,recordstotaallijst!$A:$Q,13,FALSE),"")</f>
        <v>2.1325231481481481E-3</v>
      </c>
      <c r="AT28" s="89">
        <f>IFERROR(VLOOKUP($A28&amp;$AR$2,recordstotaallijst!$A:$Q,15,FALSE),"")</f>
        <v>43870</v>
      </c>
      <c r="AU28" s="90" t="str">
        <f>IFERROR(VLOOKUP($A28&amp;$AU$2,recordstotaallijst!$A:$Q,14,FALSE),"")</f>
        <v>Lars van Wingerden</v>
      </c>
      <c r="AV28" s="85">
        <f>IFERROR(VLOOKUP($A28&amp;$AU$2,recordstotaallijst!$A:$Q,13,FALSE),"")</f>
        <v>1.8722222222222222E-3</v>
      </c>
      <c r="AW28" s="91">
        <f>IFERROR(VLOOKUP($A28&amp;$AU$2,recordstotaallijst!$A:$Q,15,FALSE),"")</f>
        <v>45045</v>
      </c>
    </row>
    <row r="29" spans="1:70" s="83" customFormat="1" ht="18.3" x14ac:dyDescent="0.7">
      <c r="A29" s="29"/>
      <c r="B29" s="30"/>
      <c r="C29" s="29" t="s">
        <v>17</v>
      </c>
      <c r="D29" s="31"/>
      <c r="E29" s="44"/>
      <c r="F29" s="45"/>
      <c r="G29" s="46"/>
      <c r="H29" s="92"/>
      <c r="I29" s="93"/>
      <c r="J29" s="94"/>
      <c r="K29" s="95"/>
      <c r="L29" s="96"/>
      <c r="M29" s="97"/>
      <c r="N29" s="95"/>
      <c r="O29" s="96"/>
      <c r="P29" s="97"/>
      <c r="Q29" s="95"/>
      <c r="R29" s="96"/>
      <c r="S29" s="97"/>
      <c r="T29" s="95"/>
      <c r="U29" s="96"/>
      <c r="V29" s="97"/>
      <c r="W29" s="95"/>
      <c r="X29" s="96"/>
      <c r="Y29" s="97"/>
      <c r="Z29" s="95"/>
      <c r="AA29" s="96"/>
      <c r="AB29" s="97"/>
      <c r="AC29" s="95"/>
      <c r="AD29" s="96"/>
      <c r="AE29" s="97"/>
      <c r="AF29" s="95"/>
      <c r="AG29" s="96"/>
      <c r="AH29" s="97"/>
      <c r="AI29" s="98"/>
      <c r="AJ29" s="93"/>
      <c r="AK29" s="94"/>
      <c r="AL29" s="95"/>
      <c r="AM29" s="96"/>
      <c r="AN29" s="97"/>
      <c r="AO29" s="98"/>
      <c r="AP29" s="93"/>
      <c r="AQ29" s="94"/>
      <c r="AR29" s="95"/>
      <c r="AS29" s="96"/>
      <c r="AT29" s="97"/>
      <c r="AU29" s="98"/>
      <c r="AV29" s="93"/>
      <c r="AW29" s="100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</row>
    <row r="30" spans="1:70" ht="18.3" x14ac:dyDescent="0.7">
      <c r="A30" s="36" t="s">
        <v>102</v>
      </c>
      <c r="B30" s="37"/>
      <c r="D30" s="38">
        <v>100</v>
      </c>
      <c r="E30" s="42" t="str">
        <f>IFERROR(VLOOKUP($A30&amp;$E$2,recordstotaallijst!$A:$Q,14,FALSE),"")</f>
        <v/>
      </c>
      <c r="F30" s="39" t="str">
        <f>IFERROR(VLOOKUP($A30&amp;$E$2,recordstotaallijst!$A:$Q,13,FALSE),"")</f>
        <v/>
      </c>
      <c r="G30" s="40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7" t="str">
        <f>IFERROR(VLOOKUP($A30&amp;$K$2,recordstotaallijst!$A:$Q,14,FALSE),"")</f>
        <v/>
      </c>
      <c r="L30" s="88" t="str">
        <f>IFERROR(VLOOKUP($A30&amp;$K$2,recordstotaallijst!$A:$Q,13,FALSE),"")</f>
        <v/>
      </c>
      <c r="M30" s="89" t="str">
        <f>IFERROR(VLOOKUP($A30&amp;$K$2,recordstotaallijst!$A:$Q,15,FALSE),"")</f>
        <v/>
      </c>
      <c r="N30" s="87" t="str">
        <f>IFERROR(VLOOKUP($A30&amp;$N$2,recordstotaallijst!$A:$Q,14,FALSE),"")</f>
        <v/>
      </c>
      <c r="O30" s="88" t="str">
        <f>IFERROR(VLOOKUP($A30&amp;$N$2,recordstotaallijst!$A:$Q,13,FALSE),"")</f>
        <v/>
      </c>
      <c r="P30" s="89" t="str">
        <f>IFERROR(VLOOKUP($A30&amp;$N$2,recordstotaallijst!$A:$Q,15,FALSE),"")</f>
        <v/>
      </c>
      <c r="Q30" s="87" t="str">
        <f>IFERROR(VLOOKUP($A30&amp;$Q$2,recordstotaallijst!$A:$Q,14,FALSE),"")</f>
        <v/>
      </c>
      <c r="R30" s="88" t="str">
        <f>IFERROR(VLOOKUP($A30&amp;$Q$2,recordstotaallijst!$A:$Q,13,FALSE),"")</f>
        <v/>
      </c>
      <c r="S30" s="89" t="str">
        <f>IFERROR(VLOOKUP($A30&amp;$Q$2,recordstotaallijst!$A:$Q,15,FALSE),"")</f>
        <v/>
      </c>
      <c r="T30" s="87" t="str">
        <f>IFERROR(VLOOKUP($A30&amp;$T$2,recordstotaallijst!$A:$Q,14,FALSE),"")</f>
        <v/>
      </c>
      <c r="U30" s="88" t="str">
        <f>IFERROR(VLOOKUP($A30&amp;$T$2,recordstotaallijst!$A:$Q,13,FALSE),"")</f>
        <v/>
      </c>
      <c r="V30" s="89" t="str">
        <f>IFERROR(VLOOKUP($A30&amp;$T$2,recordstotaallijst!$A:$Q,15,FALSE),"")</f>
        <v/>
      </c>
      <c r="W30" s="87" t="str">
        <f>IFERROR(VLOOKUP($A30&amp;$W$2,recordstotaallijst!$A:$Q,14,FALSE),"")</f>
        <v/>
      </c>
      <c r="X30" s="88" t="str">
        <f>IFERROR(VLOOKUP($A30&amp;$W$2,recordstotaallijst!$A:$Q,13,FALSE),"")</f>
        <v/>
      </c>
      <c r="Y30" s="89" t="str">
        <f>IFERROR(VLOOKUP($A30&amp;$W$2,recordstotaallijst!$A:$Q,15,FALSE),"")</f>
        <v/>
      </c>
      <c r="Z30" s="87" t="str">
        <f>IFERROR(VLOOKUP($A30&amp;$Z$2,recordstotaallijst!$A:$Q,14,FALSE),"")</f>
        <v/>
      </c>
      <c r="AA30" s="88" t="str">
        <f>IFERROR(VLOOKUP($A30&amp;$Z$2,recordstotaallijst!$A:$Q,13,FALSE),"")</f>
        <v/>
      </c>
      <c r="AB30" s="89" t="str">
        <f>IFERROR(VLOOKUP($A30&amp;$Z$2,recordstotaallijst!$A:$Q,15,FALSE),"")</f>
        <v/>
      </c>
      <c r="AC30" s="87" t="str">
        <f>IFERROR(VLOOKUP($A30&amp;$AC$2,recordstotaallijst!$A:$Q,14,FALSE),"")</f>
        <v/>
      </c>
      <c r="AD30" s="88" t="str">
        <f>IFERROR(VLOOKUP($A30&amp;$AC$2,recordstotaallijst!$A:$Q,13,FALSE),"")</f>
        <v/>
      </c>
      <c r="AE30" s="89" t="str">
        <f>IFERROR(VLOOKUP($A30&amp;$AC$2,recordstotaallijst!$A:$Q,15,FALSE),"")</f>
        <v/>
      </c>
      <c r="AF30" s="87" t="str">
        <f>IFERROR(VLOOKUP($A30&amp;$AF$2,recordstotaallijst!$A:$Q,14,FALSE),"")</f>
        <v/>
      </c>
      <c r="AG30" s="88" t="str">
        <f>IFERROR(VLOOKUP($A30&amp;$AF$2,recordstotaallijst!$A:$Q,13,FALSE),"")</f>
        <v/>
      </c>
      <c r="AH30" s="89" t="str">
        <f>IFERROR(VLOOKUP($A30&amp;$AF$2,recordstotaallijst!$A:$Q,15,FALSE),"")</f>
        <v/>
      </c>
      <c r="AI30" s="90" t="str">
        <f>IFERROR(VLOOKUP($A30&amp;$AI$2,recordstotaallijst!$A:$Q,14,FALSE),"")</f>
        <v/>
      </c>
      <c r="AJ30" s="85" t="str">
        <f>IFERROR(VLOOKUP($A30&amp;$AI$2,recordstotaallijst!$A:$Q,13,FALSE),"")</f>
        <v/>
      </c>
      <c r="AK30" s="86" t="str">
        <f>IFERROR(VLOOKUP($A30&amp;$AI$2,recordstotaallijst!$A:$Q,15,FALSE),"")</f>
        <v/>
      </c>
      <c r="AL30" s="87" t="str">
        <f>IFERROR(VLOOKUP($A30&amp;$AL$2,recordstotaallijst!$A:$Q,14,FALSE),"")</f>
        <v/>
      </c>
      <c r="AM30" s="88" t="str">
        <f>IFERROR(VLOOKUP($A30&amp;$AL$2,recordstotaallijst!$A:$Q,13,FALSE),"")</f>
        <v/>
      </c>
      <c r="AN30" s="89" t="str">
        <f>IFERROR(VLOOKUP($A30&amp;$AL$2,recordstotaallijst!$A:$Q,15,FALSE),"")</f>
        <v/>
      </c>
      <c r="AO30" s="90" t="str">
        <f>IFERROR(VLOOKUP($A30&amp;$AO$2,recordstotaallijst!$A:$Q,14,FALSE),"")</f>
        <v/>
      </c>
      <c r="AP30" s="85" t="str">
        <f>IFERROR(VLOOKUP($A30&amp;$AO$2,recordstotaallijst!$A:$Q,13,FALSE),"")</f>
        <v/>
      </c>
      <c r="AQ30" s="86" t="str">
        <f>IFERROR(VLOOKUP($A30&amp;$AO$2,recordstotaallijst!$A:$Q,15,FALSE),"")</f>
        <v/>
      </c>
      <c r="AR30" s="87" t="str">
        <f>IFERROR(VLOOKUP($A30&amp;$AR$2,recordstotaallijst!$A:$Q,14,FALSE),"")</f>
        <v/>
      </c>
      <c r="AS30" s="88" t="str">
        <f>IFERROR(VLOOKUP($A30&amp;$AR$2,recordstotaallijst!$A:$Q,13,FALSE),"")</f>
        <v/>
      </c>
      <c r="AT30" s="89" t="str">
        <f>IFERROR(VLOOKUP($A30&amp;$AR$2,recordstotaallijst!$A:$Q,15,FALSE),"")</f>
        <v/>
      </c>
      <c r="AU30" s="90" t="str">
        <f>IFERROR(VLOOKUP($A30&amp;$AU$2,recordstotaallijst!$A:$Q,14,FALSE),"")</f>
        <v/>
      </c>
      <c r="AV30" s="85" t="str">
        <f>IFERROR(VLOOKUP($A30&amp;$AU$2,recordstotaallijst!$A:$Q,13,FALSE),"")</f>
        <v/>
      </c>
      <c r="AW30" s="91" t="str">
        <f>IFERROR(VLOOKUP($A30&amp;$AU$2,recordstotaallijst!$A:$Q,15,FALSE),"")</f>
        <v/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</row>
    <row r="31" spans="1:70" x14ac:dyDescent="0.55000000000000004">
      <c r="A31" s="36" t="s">
        <v>103</v>
      </c>
      <c r="B31" s="37"/>
      <c r="D31" s="38">
        <v>200</v>
      </c>
      <c r="E31" s="42" t="str">
        <f>IFERROR(VLOOKUP($A31&amp;$E$2,recordstotaallijst!$A:$Q,14,FALSE),"")</f>
        <v/>
      </c>
      <c r="F31" s="39" t="str">
        <f>IFERROR(VLOOKUP($A31&amp;$E$2,recordstotaallijst!$A:$Q,13,FALSE),"")</f>
        <v/>
      </c>
      <c r="G31" s="40" t="str">
        <f>IFERROR(VLOOKUP($A31&amp;$E$2,recordstotaallijst!$A:$Q,15,FALSE),"")</f>
        <v/>
      </c>
      <c r="H31" s="84" t="str">
        <f>IFERROR(VLOOKUP($A31&amp;$H$2,recordstotaallijst!$A:$Q,14,FALSE),"")</f>
        <v>Luca Denkers</v>
      </c>
      <c r="I31" s="85">
        <f>IFERROR(VLOOKUP($A31&amp;$H$2,recordstotaallijst!$A:$Q,13,FALSE),"")</f>
        <v>1.9664351851851852E-3</v>
      </c>
      <c r="J31" s="86">
        <f>IFERROR(VLOOKUP($A31&amp;$H$2,recordstotaallijst!$A:$Q,15,FALSE),"")</f>
        <v>45473</v>
      </c>
      <c r="K31" s="87" t="str">
        <f>IFERROR(VLOOKUP($A31&amp;$K$2,recordstotaallijst!$A:$Q,14,FALSE),"")</f>
        <v/>
      </c>
      <c r="L31" s="88" t="str">
        <f>IFERROR(VLOOKUP($A31&amp;$K$2,recordstotaallijst!$A:$Q,13,FALSE),"")</f>
        <v/>
      </c>
      <c r="M31" s="89" t="str">
        <f>IFERROR(VLOOKUP($A31&amp;$K$2,recordstotaallijst!$A:$Q,15,FALSE),"")</f>
        <v/>
      </c>
      <c r="N31" s="87" t="str">
        <f>IFERROR(VLOOKUP($A31&amp;$N$2,recordstotaallijst!$A:$Q,14,FALSE),"")</f>
        <v/>
      </c>
      <c r="O31" s="88" t="str">
        <f>IFERROR(VLOOKUP($A31&amp;$N$2,recordstotaallijst!$A:$Q,13,FALSE),"")</f>
        <v/>
      </c>
      <c r="P31" s="89" t="str">
        <f>IFERROR(VLOOKUP($A31&amp;$N$2,recordstotaallijst!$A:$Q,15,FALSE),"")</f>
        <v/>
      </c>
      <c r="Q31" s="87" t="str">
        <f>IFERROR(VLOOKUP($A31&amp;$Q$2,recordstotaallijst!$A:$Q,14,FALSE),"")</f>
        <v/>
      </c>
      <c r="R31" s="88" t="str">
        <f>IFERROR(VLOOKUP($A31&amp;$Q$2,recordstotaallijst!$A:$Q,13,FALSE),"")</f>
        <v/>
      </c>
      <c r="S31" s="89" t="str">
        <f>IFERROR(VLOOKUP($A31&amp;$Q$2,recordstotaallijst!$A:$Q,15,FALSE),"")</f>
        <v/>
      </c>
      <c r="T31" s="87" t="str">
        <f>IFERROR(VLOOKUP($A31&amp;$T$2,recordstotaallijst!$A:$Q,14,FALSE),"")</f>
        <v/>
      </c>
      <c r="U31" s="88" t="str">
        <f>IFERROR(VLOOKUP($A31&amp;$T$2,recordstotaallijst!$A:$Q,13,FALSE),"")</f>
        <v/>
      </c>
      <c r="V31" s="89" t="str">
        <f>IFERROR(VLOOKUP($A31&amp;$T$2,recordstotaallijst!$A:$Q,15,FALSE),"")</f>
        <v/>
      </c>
      <c r="W31" s="87" t="str">
        <f>IFERROR(VLOOKUP($A31&amp;$W$2,recordstotaallijst!$A:$Q,14,FALSE),"")</f>
        <v/>
      </c>
      <c r="X31" s="88" t="str">
        <f>IFERROR(VLOOKUP($A31&amp;$W$2,recordstotaallijst!$A:$Q,13,FALSE),"")</f>
        <v/>
      </c>
      <c r="Y31" s="89" t="str">
        <f>IFERROR(VLOOKUP($A31&amp;$W$2,recordstotaallijst!$A:$Q,15,FALSE),"")</f>
        <v/>
      </c>
      <c r="Z31" s="87" t="str">
        <f>IFERROR(VLOOKUP($A31&amp;$Z$2,recordstotaallijst!$A:$Q,14,FALSE),"")</f>
        <v/>
      </c>
      <c r="AA31" s="88" t="str">
        <f>IFERROR(VLOOKUP($A31&amp;$Z$2,recordstotaallijst!$A:$Q,13,FALSE),"")</f>
        <v/>
      </c>
      <c r="AB31" s="89" t="str">
        <f>IFERROR(VLOOKUP($A31&amp;$Z$2,recordstotaallijst!$A:$Q,15,FALSE),"")</f>
        <v/>
      </c>
      <c r="AC31" s="87" t="str">
        <f>IFERROR(VLOOKUP($A31&amp;$AC$2,recordstotaallijst!$A:$Q,14,FALSE),"")</f>
        <v>Luca Denkers</v>
      </c>
      <c r="AD31" s="88">
        <f>IFERROR(VLOOKUP($A31&amp;$AC$2,recordstotaallijst!$A:$Q,13,FALSE),"")</f>
        <v>1.9664351851851852E-3</v>
      </c>
      <c r="AE31" s="89">
        <f>IFERROR(VLOOKUP($A31&amp;$AC$2,recordstotaallijst!$A:$Q,15,FALSE),"")</f>
        <v>45473</v>
      </c>
      <c r="AF31" s="87" t="str">
        <f>IFERROR(VLOOKUP($A31&amp;$AF$2,recordstotaallijst!$A:$Q,14,FALSE),"")</f>
        <v>Timo Colijn</v>
      </c>
      <c r="AG31" s="88">
        <f>IFERROR(VLOOKUP($A31&amp;$AF$2,recordstotaallijst!$A:$Q,13,FALSE),"")</f>
        <v>2.330787037037037E-3</v>
      </c>
      <c r="AH31" s="89">
        <f>IFERROR(VLOOKUP($A31&amp;$AF$2,recordstotaallijst!$A:$Q,15,FALSE),"")</f>
        <v>44669</v>
      </c>
      <c r="AI31" s="90" t="str">
        <f>IFERROR(VLOOKUP($A31&amp;$AI$2,recordstotaallijst!$A:$Q,14,FALSE),"")</f>
        <v>Ivar Kleuver</v>
      </c>
      <c r="AJ31" s="85">
        <f>IFERROR(VLOOKUP($A31&amp;$AI$2,recordstotaallijst!$A:$Q,13,FALSE),"")</f>
        <v>1.7850694444444444E-3</v>
      </c>
      <c r="AK31" s="86">
        <f>IFERROR(VLOOKUP($A31&amp;$AI$2,recordstotaallijst!$A:$Q,15,FALSE),"")</f>
        <v>43877</v>
      </c>
      <c r="AL31" s="87" t="str">
        <f>IFERROR(VLOOKUP($A31&amp;$AL$2,recordstotaallijst!$A:$Q,14,FALSE),"")</f>
        <v>Timo Colijn</v>
      </c>
      <c r="AM31" s="88">
        <f>IFERROR(VLOOKUP($A31&amp;$AL$2,recordstotaallijst!$A:$Q,13,FALSE),"")</f>
        <v>1.9207175925925924E-3</v>
      </c>
      <c r="AN31" s="89">
        <f>IFERROR(VLOOKUP($A31&amp;$AL$2,recordstotaallijst!$A:$Q,15,FALSE),"")</f>
        <v>45403</v>
      </c>
      <c r="AO31" s="90" t="str">
        <f>IFERROR(VLOOKUP($A31&amp;$AO$2,recordstotaallijst!$A:$Q,14,FALSE),"")</f>
        <v>Dima Lans</v>
      </c>
      <c r="AP31" s="85">
        <f>IFERROR(VLOOKUP($A31&amp;$AO$2,recordstotaallijst!$A:$Q,13,FALSE),"")</f>
        <v>1.9771990740740739E-3</v>
      </c>
      <c r="AQ31" s="86">
        <f>IFERROR(VLOOKUP($A31&amp;$AO$2,recordstotaallijst!$A:$Q,15,FALSE),"")</f>
        <v>43877</v>
      </c>
      <c r="AR31" s="87" t="str">
        <f>IFERROR(VLOOKUP($A31&amp;$AR$2,recordstotaallijst!$A:$Q,14,FALSE),"")</f>
        <v/>
      </c>
      <c r="AS31" s="88" t="str">
        <f>IFERROR(VLOOKUP($A31&amp;$AR$2,recordstotaallijst!$A:$Q,13,FALSE),"")</f>
        <v/>
      </c>
      <c r="AT31" s="89" t="str">
        <f>IFERROR(VLOOKUP($A31&amp;$AR$2,recordstotaallijst!$A:$Q,15,FALSE),"")</f>
        <v/>
      </c>
      <c r="AU31" s="90" t="str">
        <f>IFERROR(VLOOKUP($A31&amp;$AU$2,recordstotaallijst!$A:$Q,14,FALSE),"")</f>
        <v>Andy Turta</v>
      </c>
      <c r="AV31" s="85">
        <f>IFERROR(VLOOKUP($A31&amp;$AU$2,recordstotaallijst!$A:$Q,13,FALSE),"")</f>
        <v>1.7190972222222223E-3</v>
      </c>
      <c r="AW31" s="91">
        <f>IFERROR(VLOOKUP($A31&amp;$AU$2,recordstotaallijst!$A:$Q,15,FALSE),"")</f>
        <v>44669</v>
      </c>
    </row>
    <row r="32" spans="1:70" ht="14.7" thickBot="1" x14ac:dyDescent="0.6">
      <c r="A32" s="36" t="s">
        <v>104</v>
      </c>
      <c r="B32" s="47"/>
      <c r="C32" s="48"/>
      <c r="D32" s="49">
        <v>400</v>
      </c>
      <c r="E32" s="52" t="str">
        <f>IFERROR(VLOOKUP($A32&amp;$E$2,recordstotaallijst!$A:$Q,14,FALSE),"")</f>
        <v/>
      </c>
      <c r="F32" s="50" t="str">
        <f>IFERROR(VLOOKUP($A32&amp;$E$2,recordstotaallijst!$A:$Q,13,FALSE),"")</f>
        <v/>
      </c>
      <c r="G32" s="51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4" t="str">
        <f>IFERROR(VLOOKUP($A32&amp;$K$2,recordstotaallijst!$A:$Q,14,FALSE),"")</f>
        <v/>
      </c>
      <c r="L32" s="105" t="str">
        <f>IFERROR(VLOOKUP($A32&amp;$K$2,recordstotaallijst!$A:$Q,13,FALSE),"")</f>
        <v/>
      </c>
      <c r="M32" s="106" t="str">
        <f>IFERROR(VLOOKUP($A32&amp;$K$2,recordstotaallijst!$A:$Q,15,FALSE),"")</f>
        <v/>
      </c>
      <c r="N32" s="104" t="str">
        <f>IFERROR(VLOOKUP($A32&amp;$N$2,recordstotaallijst!$A:$Q,14,FALSE),"")</f>
        <v/>
      </c>
      <c r="O32" s="105" t="str">
        <f>IFERROR(VLOOKUP($A32&amp;$N$2,recordstotaallijst!$A:$Q,13,FALSE),"")</f>
        <v/>
      </c>
      <c r="P32" s="106" t="str">
        <f>IFERROR(VLOOKUP($A32&amp;$N$2,recordstotaallijst!$A:$Q,15,FALSE),"")</f>
        <v/>
      </c>
      <c r="Q32" s="104" t="str">
        <f>IFERROR(VLOOKUP($A32&amp;$Q$2,recordstotaallijst!$A:$Q,14,FALSE),"")</f>
        <v/>
      </c>
      <c r="R32" s="105" t="str">
        <f>IFERROR(VLOOKUP($A32&amp;$Q$2,recordstotaallijst!$A:$Q,13,FALSE),"")</f>
        <v/>
      </c>
      <c r="S32" s="106" t="str">
        <f>IFERROR(VLOOKUP($A32&amp;$Q$2,recordstotaallijst!$A:$Q,15,FALSE),"")</f>
        <v/>
      </c>
      <c r="T32" s="104" t="str">
        <f>IFERROR(VLOOKUP($A32&amp;$T$2,recordstotaallijst!$A:$Q,14,FALSE),"")</f>
        <v/>
      </c>
      <c r="U32" s="105" t="str">
        <f>IFERROR(VLOOKUP($A32&amp;$T$2,recordstotaallijst!$A:$Q,13,FALSE),"")</f>
        <v/>
      </c>
      <c r="V32" s="106" t="str">
        <f>IFERROR(VLOOKUP($A32&amp;$T$2,recordstotaallijst!$A:$Q,15,FALSE),"")</f>
        <v/>
      </c>
      <c r="W32" s="104" t="str">
        <f>IFERROR(VLOOKUP($A32&amp;$W$2,recordstotaallijst!$A:$Q,14,FALSE),"")</f>
        <v/>
      </c>
      <c r="X32" s="105" t="str">
        <f>IFERROR(VLOOKUP($A32&amp;$W$2,recordstotaallijst!$A:$Q,13,FALSE),"")</f>
        <v/>
      </c>
      <c r="Y32" s="106" t="str">
        <f>IFERROR(VLOOKUP($A32&amp;$W$2,recordstotaallijst!$A:$Q,15,FALSE),"")</f>
        <v/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4" t="str">
        <f>IFERROR(VLOOKUP($A32&amp;$AC$2,recordstotaallijst!$A:$Q,14,FALSE),"")</f>
        <v/>
      </c>
      <c r="AD32" s="105" t="str">
        <f>IFERROR(VLOOKUP($A32&amp;$AC$2,recordstotaallijst!$A:$Q,13,FALSE),"")</f>
        <v/>
      </c>
      <c r="AE32" s="106" t="str">
        <f>IFERROR(VLOOKUP($A32&amp;$AC$2,recordstotaallijst!$A:$Q,15,FALSE),"")</f>
        <v/>
      </c>
      <c r="AF32" s="104" t="str">
        <f>IFERROR(VLOOKUP($A32&amp;$AF$2,recordstotaallijst!$A:$Q,14,FALSE),"")</f>
        <v>Max Verschuur</v>
      </c>
      <c r="AG32" s="105">
        <f>IFERROR(VLOOKUP($A32&amp;$AF$2,recordstotaallijst!$A:$Q,13,FALSE),"")</f>
        <v>4.2072916666666673E-3</v>
      </c>
      <c r="AH32" s="106">
        <f>IFERROR(VLOOKUP($A32&amp;$AF$2,recordstotaallijst!$A:$Q,15,FALSE),"")</f>
        <v>43877</v>
      </c>
      <c r="AI32" s="107" t="str">
        <f>IFERROR(VLOOKUP($A32&amp;$AI$2,recordstotaallijst!$A:$Q,14,FALSE),"")</f>
        <v/>
      </c>
      <c r="AJ32" s="102" t="str">
        <f>IFERROR(VLOOKUP($A32&amp;$AI$2,recordstotaallijst!$A:$Q,13,FALSE),"")</f>
        <v/>
      </c>
      <c r="AK32" s="103" t="str">
        <f>IFERROR(VLOOKUP($A32&amp;$AI$2,recordstotaallijst!$A:$Q,15,FALSE),"")</f>
        <v/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>Andy Turta</v>
      </c>
      <c r="AP32" s="102">
        <f>IFERROR(VLOOKUP($A32&amp;$AO$2,recordstotaallijst!$A:$Q,13,FALSE),"")</f>
        <v>3.6879629629629636E-3</v>
      </c>
      <c r="AQ32" s="103">
        <f>IFERROR(VLOOKUP($A32&amp;$AO$2,recordstotaallijst!$A:$Q,15,FALSE),"")</f>
        <v>43870</v>
      </c>
      <c r="AR32" s="104" t="str">
        <f>IFERROR(VLOOKUP($A32&amp;$AR$2,recordstotaallijst!$A:$Q,14,FALSE),"")</f>
        <v>Anouar Visser</v>
      </c>
      <c r="AS32" s="105">
        <f>IFERROR(VLOOKUP($A32&amp;$AR$2,recordstotaallijst!$A:$Q,13,FALSE),"")</f>
        <v>3.7373842592592597E-3</v>
      </c>
      <c r="AT32" s="106">
        <f>IFERROR(VLOOKUP($A32&amp;$AR$2,recordstotaallijst!$A:$Q,15,FALSE),"")</f>
        <v>43891</v>
      </c>
      <c r="AU32" s="107" t="str">
        <f>IFERROR(VLOOKUP($A32&amp;$AU$2,recordstotaallijst!$A:$Q,14,FALSE),"")</f>
        <v>Dima Lans</v>
      </c>
      <c r="AV32" s="102">
        <f>IFERROR(VLOOKUP($A32&amp;$AU$2,recordstotaallijst!$A:$Q,13,FALSE),"")</f>
        <v>3.9780092592592593E-3</v>
      </c>
      <c r="AW32" s="108">
        <f>IFERROR(VLOOKUP($A32&amp;$AU$2,recordstotaallijst!$A:$Q,15,FALSE),"")</f>
        <v>45026</v>
      </c>
    </row>
    <row r="33" spans="1:49" ht="14.7" thickBot="1" x14ac:dyDescent="0.6">
      <c r="E33" s="53"/>
    </row>
    <row r="34" spans="1:49" s="17" customFormat="1" ht="23.4" thickBot="1" x14ac:dyDescent="0.9">
      <c r="A34" s="10"/>
      <c r="B34" s="11" t="s">
        <v>250</v>
      </c>
      <c r="C34" s="11"/>
      <c r="D34" s="12"/>
      <c r="E34" s="13"/>
      <c r="F34" s="14"/>
      <c r="G34" s="15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61"/>
      <c r="AQ34" s="60"/>
      <c r="AR34" s="13"/>
      <c r="AS34" s="59"/>
      <c r="AT34" s="60"/>
      <c r="AU34" s="13"/>
      <c r="AV34" s="59"/>
      <c r="AW34" s="62"/>
    </row>
    <row r="35" spans="1:49" s="25" customFormat="1" x14ac:dyDescent="0.55000000000000004">
      <c r="A35" s="18"/>
      <c r="B35" s="19"/>
      <c r="C35" s="18"/>
      <c r="D35" s="20"/>
      <c r="E35" s="21" t="s">
        <v>46</v>
      </c>
      <c r="F35" s="22"/>
      <c r="G35" s="23"/>
      <c r="H35" s="21" t="s">
        <v>47</v>
      </c>
      <c r="I35" s="63"/>
      <c r="J35" s="64"/>
      <c r="K35" s="21" t="s">
        <v>41</v>
      </c>
      <c r="L35" s="63"/>
      <c r="M35" s="64"/>
      <c r="N35" s="21" t="s">
        <v>42</v>
      </c>
      <c r="O35" s="63"/>
      <c r="P35" s="64"/>
      <c r="Q35" s="21" t="s">
        <v>43</v>
      </c>
      <c r="R35" s="63"/>
      <c r="S35" s="64"/>
      <c r="T35" s="21" t="s">
        <v>44</v>
      </c>
      <c r="U35" s="63"/>
      <c r="V35" s="64"/>
      <c r="W35" s="21" t="s">
        <v>45</v>
      </c>
      <c r="X35" s="63"/>
      <c r="Y35" s="64"/>
      <c r="Z35" s="21" t="s">
        <v>46</v>
      </c>
      <c r="AA35" s="63"/>
      <c r="AB35" s="64"/>
      <c r="AC35" s="21" t="s">
        <v>47</v>
      </c>
      <c r="AD35" s="63"/>
      <c r="AE35" s="64"/>
      <c r="AF35" s="21" t="s">
        <v>48</v>
      </c>
      <c r="AG35" s="63"/>
      <c r="AH35" s="64"/>
      <c r="AI35" s="21" t="s">
        <v>49</v>
      </c>
      <c r="AJ35" s="63"/>
      <c r="AK35" s="64"/>
      <c r="AL35" s="21" t="s">
        <v>50</v>
      </c>
      <c r="AM35" s="63"/>
      <c r="AN35" s="64"/>
      <c r="AO35" s="21" t="s">
        <v>51</v>
      </c>
      <c r="AP35" s="65"/>
      <c r="AQ35" s="64"/>
      <c r="AR35" s="21" t="s">
        <v>52</v>
      </c>
      <c r="AS35" s="63"/>
      <c r="AT35" s="64"/>
      <c r="AU35" s="21" t="s">
        <v>251</v>
      </c>
      <c r="AV35" s="63"/>
      <c r="AW35" s="64"/>
    </row>
    <row r="36" spans="1:49" s="25" customFormat="1" ht="14.7" thickBot="1" x14ac:dyDescent="0.6">
      <c r="A36" s="18"/>
      <c r="B36" s="19"/>
      <c r="C36" s="18"/>
      <c r="D36" s="20"/>
      <c r="E36" s="66" t="s">
        <v>5</v>
      </c>
      <c r="F36" s="67" t="s">
        <v>10</v>
      </c>
      <c r="G36" s="68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71" t="s">
        <v>10</v>
      </c>
      <c r="AQ36" s="70" t="s">
        <v>1</v>
      </c>
      <c r="AR36" s="66" t="s">
        <v>5</v>
      </c>
      <c r="AS36" s="69" t="s">
        <v>10</v>
      </c>
      <c r="AT36" s="70" t="s">
        <v>1</v>
      </c>
      <c r="AU36" s="66" t="s">
        <v>5</v>
      </c>
      <c r="AV36" s="69" t="s">
        <v>10</v>
      </c>
      <c r="AW36" s="70" t="s">
        <v>1</v>
      </c>
    </row>
    <row r="37" spans="1:49" s="83" customFormat="1" ht="18.3" x14ac:dyDescent="0.7">
      <c r="A37" s="29"/>
      <c r="B37" s="30"/>
      <c r="C37" s="29" t="s">
        <v>12</v>
      </c>
      <c r="D37" s="31"/>
      <c r="E37" s="33"/>
      <c r="F37" s="34"/>
      <c r="G37" s="35"/>
      <c r="H37" s="72"/>
      <c r="I37" s="73"/>
      <c r="J37" s="74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81"/>
      <c r="AQ37" s="80"/>
      <c r="AR37" s="75"/>
      <c r="AS37" s="76"/>
      <c r="AT37" s="77"/>
      <c r="AU37" s="78"/>
      <c r="AV37" s="79"/>
      <c r="AW37" s="82"/>
    </row>
    <row r="38" spans="1:49" x14ac:dyDescent="0.55000000000000004">
      <c r="A38" s="36" t="s">
        <v>225</v>
      </c>
      <c r="B38" s="37"/>
      <c r="D38" s="38">
        <v>25</v>
      </c>
      <c r="E38" s="42" t="str">
        <f>IFERROR(VLOOKUP($A38&amp;$E$2,recordstotaallijst!$A:$Q,14,FALSE),"")</f>
        <v/>
      </c>
      <c r="F38" s="39" t="str">
        <f>IFERROR(VLOOKUP($A38&amp;$E$2,recordstotaallijst!$A:$Q,13,FALSE),"")</f>
        <v/>
      </c>
      <c r="G38" s="40" t="str">
        <f>IFERROR(VLOOKUP($A38&amp;$E$2,recordstotaallijst!$A:$Q,15,FALSE),"")</f>
        <v/>
      </c>
      <c r="H38" s="84" t="str">
        <f>IFERROR(VLOOKUP($A38&amp;$H$2,recordstotaallijst!$A:$Q,14,FALSE),"")</f>
        <v/>
      </c>
      <c r="I38" s="85" t="str">
        <f>IFERROR(VLOOKUP($A38&amp;$H$2,recordstotaallijst!$A:$Q,13,FALSE),"")</f>
        <v/>
      </c>
      <c r="J38" s="86" t="str">
        <f>IFERROR(VLOOKUP($A38&amp;$H$2,recordstotaallijst!$A:$Q,15,FALSE),"")</f>
        <v/>
      </c>
      <c r="K38" s="87" t="str">
        <f>IFERROR(VLOOKUP($A38&amp;$K$2,recordstotaallijst!$A:$Q,14,FALSE),"")</f>
        <v/>
      </c>
      <c r="L38" s="88" t="str">
        <f>IFERROR(VLOOKUP($A38&amp;$K$2,recordstotaallijst!$A:$Q,13,FALSE),"")</f>
        <v/>
      </c>
      <c r="M38" s="89" t="str">
        <f>IFERROR(VLOOKUP($A38&amp;$K$2,recordstotaallijst!$A:$Q,15,FALSE),"")</f>
        <v/>
      </c>
      <c r="N38" s="87" t="str">
        <f>IFERROR(VLOOKUP($A38&amp;$N$2,recordstotaallijst!$A:$Q,14,FALSE),"")</f>
        <v/>
      </c>
      <c r="O38" s="88" t="str">
        <f>IFERROR(VLOOKUP($A38&amp;$N$2,recordstotaallijst!$A:$Q,13,FALSE),"")</f>
        <v/>
      </c>
      <c r="P38" s="89" t="str">
        <f>IFERROR(VLOOKUP($A38&amp;$N$2,recordstotaallijst!$A:$Q,15,FALSE),"")</f>
        <v/>
      </c>
      <c r="Q38" s="87" t="str">
        <f>IFERROR(VLOOKUP($A38&amp;$Q$2,recordstotaallijst!$A:$Q,14,FALSE),"")</f>
        <v/>
      </c>
      <c r="R38" s="88" t="str">
        <f>IFERROR(VLOOKUP($A38&amp;$Q$2,recordstotaallijst!$A:$Q,13,FALSE),"")</f>
        <v/>
      </c>
      <c r="S38" s="89" t="str">
        <f>IFERROR(VLOOKUP($A38&amp;$Q$2,recordstotaallijst!$A:$Q,15,FALSE),"")</f>
        <v/>
      </c>
      <c r="T38" s="87" t="str">
        <f>IFERROR(VLOOKUP($A38&amp;$T$2,recordstotaallijst!$A:$Q,14,FALSE),"")</f>
        <v/>
      </c>
      <c r="U38" s="88" t="str">
        <f>IFERROR(VLOOKUP($A38&amp;$T$2,recordstotaallijst!$A:$Q,13,FALSE),"")</f>
        <v/>
      </c>
      <c r="V38" s="89" t="str">
        <f>IFERROR(VLOOKUP($A38&amp;$T$2,recordstotaallijst!$A:$Q,15,FALSE),"")</f>
        <v/>
      </c>
      <c r="W38" s="87" t="str">
        <f>IFERROR(VLOOKUP($A38&amp;$W$2,recordstotaallijst!$A:$Q,14,FALSE),"")</f>
        <v/>
      </c>
      <c r="X38" s="88" t="str">
        <f>IFERROR(VLOOKUP($A38&amp;$W$2,recordstotaallijst!$A:$Q,13,FALSE),"")</f>
        <v/>
      </c>
      <c r="Y38" s="89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87" t="str">
        <f>IFERROR(VLOOKUP($A38&amp;$AC$2,recordstotaallijst!$A:$Q,14,FALSE),"")</f>
        <v/>
      </c>
      <c r="AD38" s="88" t="str">
        <f>IFERROR(VLOOKUP($A38&amp;$AC$2,recordstotaallijst!$A:$Q,13,FALSE),"")</f>
        <v/>
      </c>
      <c r="AE38" s="89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86" t="str">
        <f>IFERROR(VLOOKUP($A38&amp;$AO$2,recordstotaallijst!$A:$Q,15,FALSE),"")</f>
        <v/>
      </c>
      <c r="AR38" s="87" t="str">
        <f>IFERROR(VLOOKUP($A38&amp;$AR$2,recordstotaallijst!$A:$Q,14,FALSE),"")</f>
        <v/>
      </c>
      <c r="AS38" s="88" t="str">
        <f>IFERROR(VLOOKUP($A38&amp;$AR$2,recordstotaallijst!$A:$Q,13,FALSE),"")</f>
        <v/>
      </c>
      <c r="AT38" s="89" t="str">
        <f>IFERROR(VLOOKUP($A38&amp;$AR$2,recordstotaallijst!$A:$Q,15,FALSE),"")</f>
        <v/>
      </c>
      <c r="AU38" s="90" t="str">
        <f>IFERROR(VLOOKUP($A38&amp;$AU$2,recordstotaallijst!$A:$Q,14,FALSE),"")</f>
        <v/>
      </c>
      <c r="AV38" s="85" t="str">
        <f>IFERROR(VLOOKUP($A38&amp;$AU$2,recordstotaallijst!$A:$Q,13,FALSE),"")</f>
        <v/>
      </c>
      <c r="AW38" s="91" t="str">
        <f>IFERROR(VLOOKUP($A38&amp;$AU$2,recordstotaallijst!$A:$Q,15,FALSE),"")</f>
        <v/>
      </c>
    </row>
    <row r="39" spans="1:49" x14ac:dyDescent="0.55000000000000004">
      <c r="A39" s="36" t="s">
        <v>226</v>
      </c>
      <c r="B39" s="37"/>
      <c r="D39" s="38">
        <v>50</v>
      </c>
      <c r="E39" s="42" t="str">
        <f>IFERROR(VLOOKUP($A39&amp;$E$2,recordstotaallijst!$A:$Q,14,FALSE),"")</f>
        <v>Kiki Peeters</v>
      </c>
      <c r="F39" s="39">
        <f>IFERROR(VLOOKUP($A39&amp;$E$2,recordstotaallijst!$A:$Q,13,FALSE),"")</f>
        <v>5.0543981481481479E-4</v>
      </c>
      <c r="G39" s="40">
        <f>IFERROR(VLOOKUP($A39&amp;$E$2,recordstotaallijst!$A:$Q,15,FALSE),"")</f>
        <v>45424</v>
      </c>
      <c r="H39" s="84" t="str">
        <f>IFERROR(VLOOKUP($A39&amp;$H$2,recordstotaallijst!$A:$Q,14,FALSE),"")</f>
        <v/>
      </c>
      <c r="I39" s="85" t="str">
        <f>IFERROR(VLOOKUP($A39&amp;$H$2,recordstotaallijst!$A:$Q,13,FALSE),"")</f>
        <v/>
      </c>
      <c r="J39" s="86" t="str">
        <f>IFERROR(VLOOKUP($A39&amp;$H$2,recordstotaallijst!$A:$Q,15,FALSE),"")</f>
        <v/>
      </c>
      <c r="K39" s="87" t="str">
        <f>IFERROR(VLOOKUP($A39&amp;$K$2,recordstotaallijst!$A:$Q,14,FALSE),"")</f>
        <v/>
      </c>
      <c r="L39" s="88" t="str">
        <f>IFERROR(VLOOKUP($A39&amp;$K$2,recordstotaallijst!$A:$Q,13,FALSE),"")</f>
        <v/>
      </c>
      <c r="M39" s="89" t="str">
        <f>IFERROR(VLOOKUP($A39&amp;$K$2,recordstotaallijst!$A:$Q,15,FALSE),"")</f>
        <v/>
      </c>
      <c r="N39" s="87" t="str">
        <f>IFERROR(VLOOKUP($A39&amp;$N$2,recordstotaallijst!$A:$Q,14,FALSE),"")</f>
        <v/>
      </c>
      <c r="O39" s="88" t="str">
        <f>IFERROR(VLOOKUP($A39&amp;$N$2,recordstotaallijst!$A:$Q,13,FALSE),"")</f>
        <v/>
      </c>
      <c r="P39" s="89" t="str">
        <f>IFERROR(VLOOKUP($A39&amp;$N$2,recordstotaallijst!$A:$Q,15,FALSE),"")</f>
        <v/>
      </c>
      <c r="Q39" s="87" t="str">
        <f>IFERROR(VLOOKUP($A39&amp;$Q$2,recordstotaallijst!$A:$Q,14,FALSE),"")</f>
        <v/>
      </c>
      <c r="R39" s="88" t="str">
        <f>IFERROR(VLOOKUP($A39&amp;$Q$2,recordstotaallijst!$A:$Q,13,FALSE),"")</f>
        <v/>
      </c>
      <c r="S39" s="89" t="str">
        <f>IFERROR(VLOOKUP($A39&amp;$Q$2,recordstotaallijst!$A:$Q,15,FALSE),"")</f>
        <v/>
      </c>
      <c r="T39" s="87" t="str">
        <f>IFERROR(VLOOKUP($A39&amp;$T$2,recordstotaallijst!$A:$Q,14,FALSE),"")</f>
        <v/>
      </c>
      <c r="U39" s="88" t="str">
        <f>IFERROR(VLOOKUP($A39&amp;$T$2,recordstotaallijst!$A:$Q,13,FALSE),"")</f>
        <v/>
      </c>
      <c r="V39" s="89" t="str">
        <f>IFERROR(VLOOKUP($A39&amp;$T$2,recordstotaallijst!$A:$Q,15,FALSE),"")</f>
        <v/>
      </c>
      <c r="W39" s="87" t="str">
        <f>IFERROR(VLOOKUP($A39&amp;$W$2,recordstotaallijst!$A:$Q,14,FALSE),"")</f>
        <v>Evy Saarloos</v>
      </c>
      <c r="X39" s="88">
        <f>IFERROR(VLOOKUP($A39&amp;$W$2,recordstotaallijst!$A:$Q,13,FALSE),"")</f>
        <v>4.3425925925925929E-4</v>
      </c>
      <c r="Y39" s="89">
        <f>IFERROR(VLOOKUP($A39&amp;$W$2,recordstotaallijst!$A:$Q,15,FALSE),"")</f>
        <v>45004</v>
      </c>
      <c r="Z39" s="87" t="str">
        <f>IFERROR(VLOOKUP($A39&amp;$Z$2,recordstotaallijst!$A:$Q,14,FALSE),"")</f>
        <v>Kiki Peeters</v>
      </c>
      <c r="AA39" s="88">
        <f>IFERROR(VLOOKUP($A39&amp;$Z$2,recordstotaallijst!$A:$Q,13,FALSE),"")</f>
        <v>5.0543981481481479E-4</v>
      </c>
      <c r="AB39" s="89">
        <f>IFERROR(VLOOKUP($A39&amp;$Z$2,recordstotaallijst!$A:$Q,15,FALSE),"")</f>
        <v>45424</v>
      </c>
      <c r="AC39" s="87" t="str">
        <f>IFERROR(VLOOKUP($A39&amp;$AC$2,recordstotaallijst!$A:$Q,14,FALSE),"")</f>
        <v/>
      </c>
      <c r="AD39" s="88" t="str">
        <f>IFERROR(VLOOKUP($A39&amp;$AC$2,recordstotaallijst!$A:$Q,13,FALSE),"")</f>
        <v/>
      </c>
      <c r="AE39" s="89" t="str">
        <f>IFERROR(VLOOKUP($A39&amp;$AC$2,recordstotaallijst!$A:$Q,15,FALSE),"")</f>
        <v/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4.0324074074074085E-4</v>
      </c>
      <c r="AH39" s="89">
        <f>IFERROR(VLOOKUP($A39&amp;$AF$2,recordstotaallijst!$A:$Q,15,FALSE),"")</f>
        <v>43870</v>
      </c>
      <c r="AI39" s="90" t="str">
        <f>IFERROR(VLOOKUP($A39&amp;$AI$2,recordstotaallijst!$A:$Q,14,FALSE),"")</f>
        <v/>
      </c>
      <c r="AJ39" s="85" t="str">
        <f>IFERROR(VLOOKUP($A39&amp;$AI$2,recordstotaallijst!$A:$Q,13,FALSE),"")</f>
        <v/>
      </c>
      <c r="AK39" s="86" t="str">
        <f>IFERROR(VLOOKUP($A39&amp;$AI$2,recordstotaallijst!$A:$Q,15,FALSE),"")</f>
        <v/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3.5092592592592592E-4</v>
      </c>
      <c r="AN39" s="89">
        <f>IFERROR(VLOOKUP($A39&amp;$AL$2,recordstotaallijst!$A:$Q,15,FALSE),"")</f>
        <v>44640</v>
      </c>
      <c r="AO39" s="90" t="str">
        <f>IFERROR(VLOOKUP($A39&amp;$AO$2,recordstotaallijst!$A:$Q,14,FALSE),"")</f>
        <v>Britt Colijn</v>
      </c>
      <c r="AP39" s="85">
        <f>IFERROR(VLOOKUP($A39&amp;$AO$2,recordstotaallijst!$A:$Q,13,FALSE),"")</f>
        <v>3.4756944444444446E-4</v>
      </c>
      <c r="AQ39" s="86">
        <f>IFERROR(VLOOKUP($A39&amp;$AO$2,recordstotaallijst!$A:$Q,15,FALSE),"")</f>
        <v>45059</v>
      </c>
      <c r="AR39" s="87" t="str">
        <f>IFERROR(VLOOKUP($A39&amp;$AR$2,recordstotaallijst!$A:$Q,14,FALSE),"")</f>
        <v>Isabella Grijseels</v>
      </c>
      <c r="AS39" s="88">
        <f>IFERROR(VLOOKUP($A39&amp;$AR$2,recordstotaallijst!$A:$Q,13,FALSE),"")</f>
        <v>3.7002314814814813E-4</v>
      </c>
      <c r="AT39" s="89">
        <f>IFERROR(VLOOKUP($A39&amp;$AR$2,recordstotaallijst!$A:$Q,15,FALSE),"")</f>
        <v>44696</v>
      </c>
      <c r="AU39" s="90" t="str">
        <f>IFERROR(VLOOKUP($A39&amp;$AU$2,recordstotaallijst!$A:$Q,14,FALSE),"")</f>
        <v>Amber Winkelaar</v>
      </c>
      <c r="AV39" s="85">
        <f>IFERROR(VLOOKUP($A39&amp;$AU$2,recordstotaallijst!$A:$Q,13,FALSE),"")</f>
        <v>3.6064814814814813E-4</v>
      </c>
      <c r="AW39" s="91">
        <f>IFERROR(VLOOKUP($A39&amp;$AU$2,recordstotaallijst!$A:$Q,15,FALSE),"")</f>
        <v>45026</v>
      </c>
    </row>
    <row r="40" spans="1:49" x14ac:dyDescent="0.55000000000000004">
      <c r="A40" s="36" t="s">
        <v>227</v>
      </c>
      <c r="B40" s="37"/>
      <c r="D40" s="38">
        <v>100</v>
      </c>
      <c r="E40" s="42" t="str">
        <f>IFERROR(VLOOKUP($A40&amp;$E$2,recordstotaallijst!$A:$Q,14,FALSE),"")</f>
        <v/>
      </c>
      <c r="F40" s="39" t="str">
        <f>IFERROR(VLOOKUP($A40&amp;$E$2,recordstotaallijst!$A:$Q,13,FALSE),"")</f>
        <v/>
      </c>
      <c r="G40" s="40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7" t="str">
        <f>IFERROR(VLOOKUP($A40&amp;$K$2,recordstotaallijst!$A:$Q,14,FALSE),"")</f>
        <v/>
      </c>
      <c r="L40" s="88" t="str">
        <f>IFERROR(VLOOKUP($A40&amp;$K$2,recordstotaallijst!$A:$Q,13,FALSE),"")</f>
        <v/>
      </c>
      <c r="M40" s="89" t="str">
        <f>IFERROR(VLOOKUP($A40&amp;$K$2,recordstotaallijst!$A:$Q,15,FALSE),"")</f>
        <v/>
      </c>
      <c r="N40" s="87" t="str">
        <f>IFERROR(VLOOKUP($A40&amp;$N$2,recordstotaallijst!$A:$Q,14,FALSE),"")</f>
        <v/>
      </c>
      <c r="O40" s="88" t="str">
        <f>IFERROR(VLOOKUP($A40&amp;$N$2,recordstotaallijst!$A:$Q,13,FALSE),"")</f>
        <v/>
      </c>
      <c r="P40" s="89" t="str">
        <f>IFERROR(VLOOKUP($A40&amp;$N$2,recordstotaallijst!$A:$Q,15,FALSE),"")</f>
        <v/>
      </c>
      <c r="Q40" s="87" t="str">
        <f>IFERROR(VLOOKUP($A40&amp;$Q$2,recordstotaallijst!$A:$Q,14,FALSE),"")</f>
        <v/>
      </c>
      <c r="R40" s="88" t="str">
        <f>IFERROR(VLOOKUP($A40&amp;$Q$2,recordstotaallijst!$A:$Q,13,FALSE),"")</f>
        <v/>
      </c>
      <c r="S40" s="89" t="str">
        <f>IFERROR(VLOOKUP($A40&amp;$Q$2,recordstotaallijst!$A:$Q,15,FALSE),"")</f>
        <v/>
      </c>
      <c r="T40" s="87" t="str">
        <f>IFERROR(VLOOKUP($A40&amp;$T$2,recordstotaallijst!$A:$Q,14,FALSE),"")</f>
        <v/>
      </c>
      <c r="U40" s="88" t="str">
        <f>IFERROR(VLOOKUP($A40&amp;$T$2,recordstotaallijst!$A:$Q,13,FALSE),"")</f>
        <v/>
      </c>
      <c r="V40" s="89" t="str">
        <f>IFERROR(VLOOKUP($A40&amp;$T$2,recordstotaallijst!$A:$Q,15,FALSE),"")</f>
        <v/>
      </c>
      <c r="W40" s="87" t="str">
        <f>IFERROR(VLOOKUP($A40&amp;$W$2,recordstotaallijst!$A:$Q,14,FALSE),"")</f>
        <v>Evy Saarloos</v>
      </c>
      <c r="X40" s="88">
        <f>IFERROR(VLOOKUP($A40&amp;$W$2,recordstotaallijst!$A:$Q,13,FALSE),"")</f>
        <v>9.8773148148148158E-4</v>
      </c>
      <c r="Y40" s="89">
        <f>IFERROR(VLOOKUP($A40&amp;$W$2,recordstotaallijst!$A:$Q,15,FALSE),"")</f>
        <v>45109</v>
      </c>
      <c r="Z40" s="87" t="str">
        <f>IFERROR(VLOOKUP($A40&amp;$Z$2,recordstotaallijst!$A:$Q,14,FALSE),"")</f>
        <v/>
      </c>
      <c r="AA40" s="88" t="str">
        <f>IFERROR(VLOOKUP($A40&amp;$Z$2,recordstotaallijst!$A:$Q,13,FALSE),"")</f>
        <v/>
      </c>
      <c r="AB40" s="89" t="str">
        <f>IFERROR(VLOOKUP($A40&amp;$Z$2,recordstotaallijst!$A:$Q,15,FALSE),"")</f>
        <v/>
      </c>
      <c r="AC40" s="87" t="str">
        <f>IFERROR(VLOOKUP($A40&amp;$AC$2,recordstotaallijst!$A:$Q,14,FALSE),"")</f>
        <v/>
      </c>
      <c r="AD40" s="88" t="str">
        <f>IFERROR(VLOOKUP($A40&amp;$AC$2,recordstotaallijst!$A:$Q,13,FALSE),"")</f>
        <v/>
      </c>
      <c r="AE40" s="89" t="str">
        <f>IFERROR(VLOOKUP($A40&amp;$AC$2,recordstotaallijst!$A:$Q,15,FALSE),"")</f>
        <v/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8.5289351851851845E-4</v>
      </c>
      <c r="AH40" s="89">
        <f>IFERROR(VLOOKUP($A40&amp;$AF$2,recordstotaallijst!$A:$Q,15,FALSE),"")</f>
        <v>43870</v>
      </c>
      <c r="AI40" s="90" t="str">
        <f>IFERROR(VLOOKUP($A40&amp;$AI$2,recordstotaallijst!$A:$Q,14,FALSE),"")</f>
        <v/>
      </c>
      <c r="AJ40" s="85" t="str">
        <f>IFERROR(VLOOKUP($A40&amp;$AI$2,recordstotaallijst!$A:$Q,13,FALSE),"")</f>
        <v/>
      </c>
      <c r="AK40" s="86" t="str">
        <f>IFERROR(VLOOKUP($A40&amp;$AI$2,recordstotaallijst!$A:$Q,15,FALSE),"")</f>
        <v/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7.7326388888888887E-4</v>
      </c>
      <c r="AN40" s="89">
        <f>IFERROR(VLOOKUP($A40&amp;$AL$2,recordstotaallijst!$A:$Q,15,FALSE),"")</f>
        <v>44696</v>
      </c>
      <c r="AO40" s="90" t="str">
        <f>IFERROR(VLOOKUP($A40&amp;$AO$2,recordstotaallijst!$A:$Q,14,FALSE),"")</f>
        <v>Britt Colijn</v>
      </c>
      <c r="AP40" s="85">
        <f>IFERROR(VLOOKUP($A40&amp;$AO$2,recordstotaallijst!$A:$Q,13,FALSE),"")</f>
        <v>7.6585648148148151E-4</v>
      </c>
      <c r="AQ40" s="86">
        <f>IFERROR(VLOOKUP($A40&amp;$AO$2,recordstotaallijst!$A:$Q,15,FALSE),"")</f>
        <v>45059</v>
      </c>
      <c r="AR40" s="87" t="str">
        <f>IFERROR(VLOOKUP($A40&amp;$AR$2,recordstotaallijst!$A:$Q,14,FALSE),"")</f>
        <v>Isabella Grijseels</v>
      </c>
      <c r="AS40" s="88">
        <f>IFERROR(VLOOKUP($A40&amp;$AR$2,recordstotaallijst!$A:$Q,13,FALSE),"")</f>
        <v>8.1134259259259267E-4</v>
      </c>
      <c r="AT40" s="89">
        <f>IFERROR(VLOOKUP($A40&amp;$AR$2,recordstotaallijst!$A:$Q,15,FALSE),"")</f>
        <v>44619</v>
      </c>
      <c r="AU40" s="90" t="str">
        <f>IFERROR(VLOOKUP($A40&amp;$AU$2,recordstotaallijst!$A:$Q,14,FALSE),"")</f>
        <v>Amelie de Jonge</v>
      </c>
      <c r="AV40" s="85">
        <f>IFERROR(VLOOKUP($A40&amp;$AU$2,recordstotaallijst!$A:$Q,13,FALSE),"")</f>
        <v>8.0578703703703715E-4</v>
      </c>
      <c r="AW40" s="91">
        <f>IFERROR(VLOOKUP($A40&amp;$AU$2,recordstotaallijst!$A:$Q,15,FALSE),"")</f>
        <v>45026</v>
      </c>
    </row>
    <row r="41" spans="1:49" x14ac:dyDescent="0.55000000000000004">
      <c r="A41" s="36" t="s">
        <v>228</v>
      </c>
      <c r="B41" s="37"/>
      <c r="D41" s="38">
        <v>200</v>
      </c>
      <c r="E41" s="42" t="str">
        <f>IFERROR(VLOOKUP($A41&amp;$E$2,recordstotaallijst!$A:$Q,14,FALSE),"")</f>
        <v/>
      </c>
      <c r="F41" s="39" t="str">
        <f>IFERROR(VLOOKUP($A41&amp;$E$2,recordstotaallijst!$A:$Q,13,FALSE),"")</f>
        <v/>
      </c>
      <c r="G41" s="40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7" t="str">
        <f>IFERROR(VLOOKUP($A41&amp;$K$2,recordstotaallijst!$A:$Q,14,FALSE),"")</f>
        <v/>
      </c>
      <c r="L41" s="88" t="str">
        <f>IFERROR(VLOOKUP($A41&amp;$K$2,recordstotaallijst!$A:$Q,13,FALSE),"")</f>
        <v/>
      </c>
      <c r="M41" s="89" t="str">
        <f>IFERROR(VLOOKUP($A41&amp;$K$2,recordstotaallijst!$A:$Q,15,FALSE),"")</f>
        <v/>
      </c>
      <c r="N41" s="87" t="str">
        <f>IFERROR(VLOOKUP($A41&amp;$N$2,recordstotaallijst!$A:$Q,14,FALSE),"")</f>
        <v/>
      </c>
      <c r="O41" s="88" t="str">
        <f>IFERROR(VLOOKUP($A41&amp;$N$2,recordstotaallijst!$A:$Q,13,FALSE),"")</f>
        <v/>
      </c>
      <c r="P41" s="89" t="str">
        <f>IFERROR(VLOOKUP($A41&amp;$N$2,recordstotaallijst!$A:$Q,15,FALSE),"")</f>
        <v/>
      </c>
      <c r="Q41" s="87" t="str">
        <f>IFERROR(VLOOKUP($A41&amp;$Q$2,recordstotaallijst!$A:$Q,14,FALSE),"")</f>
        <v/>
      </c>
      <c r="R41" s="88" t="str">
        <f>IFERROR(VLOOKUP($A41&amp;$Q$2,recordstotaallijst!$A:$Q,13,FALSE),"")</f>
        <v/>
      </c>
      <c r="S41" s="89" t="str">
        <f>IFERROR(VLOOKUP($A41&amp;$Q$2,recordstotaallijst!$A:$Q,15,FALSE),"")</f>
        <v/>
      </c>
      <c r="T41" s="87" t="str">
        <f>IFERROR(VLOOKUP($A41&amp;$T$2,recordstotaallijst!$A:$Q,14,FALSE),"")</f>
        <v/>
      </c>
      <c r="U41" s="88" t="str">
        <f>IFERROR(VLOOKUP($A41&amp;$T$2,recordstotaallijst!$A:$Q,13,FALSE),"")</f>
        <v/>
      </c>
      <c r="V41" s="89" t="str">
        <f>IFERROR(VLOOKUP($A41&amp;$T$2,recordstotaallijst!$A:$Q,15,FALSE),"")</f>
        <v/>
      </c>
      <c r="W41" s="87" t="str">
        <f>IFERROR(VLOOKUP($A41&amp;$W$2,recordstotaallijst!$A:$Q,14,FALSE),"")</f>
        <v/>
      </c>
      <c r="X41" s="88" t="str">
        <f>IFERROR(VLOOKUP($A41&amp;$W$2,recordstotaallijst!$A:$Q,13,FALSE),"")</f>
        <v/>
      </c>
      <c r="Y41" s="89" t="str">
        <f>IFERROR(VLOOKUP($A41&amp;$W$2,recordstotaallijst!$A:$Q,15,FALSE),"")</f>
        <v/>
      </c>
      <c r="Z41" s="87" t="str">
        <f>IFERROR(VLOOKUP($A41&amp;$Z$2,recordstotaallijst!$A:$Q,14,FALSE),"")</f>
        <v/>
      </c>
      <c r="AA41" s="88" t="str">
        <f>IFERROR(VLOOKUP($A41&amp;$Z$2,recordstotaallijst!$A:$Q,13,FALSE),"")</f>
        <v/>
      </c>
      <c r="AB41" s="89" t="str">
        <f>IFERROR(VLOOKUP($A41&amp;$Z$2,recordstotaallijst!$A:$Q,15,FALSE),"")</f>
        <v/>
      </c>
      <c r="AC41" s="87" t="str">
        <f>IFERROR(VLOOKUP($A41&amp;$AC$2,recordstotaallijst!$A:$Q,14,FALSE),"")</f>
        <v/>
      </c>
      <c r="AD41" s="88" t="str">
        <f>IFERROR(VLOOKUP($A41&amp;$AC$2,recordstotaallijst!$A:$Q,13,FALSE),"")</f>
        <v/>
      </c>
      <c r="AE41" s="89" t="str">
        <f>IFERROR(VLOOKUP($A41&amp;$AC$2,recordstotaallijst!$A:$Q,15,FALSE),"")</f>
        <v/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1.7554398148148149E-3</v>
      </c>
      <c r="AH41" s="89">
        <f>IFERROR(VLOOKUP($A41&amp;$AF$2,recordstotaallijst!$A:$Q,15,FALSE),"")</f>
        <v>43870</v>
      </c>
      <c r="AI41" s="90" t="str">
        <f>IFERROR(VLOOKUP($A41&amp;$AI$2,recordstotaallijst!$A:$Q,14,FALSE),"")</f>
        <v/>
      </c>
      <c r="AJ41" s="85" t="str">
        <f>IFERROR(VLOOKUP($A41&amp;$AI$2,recordstotaallijst!$A:$Q,13,FALSE),"")</f>
        <v/>
      </c>
      <c r="AK41" s="86" t="str">
        <f>IFERROR(VLOOKUP($A41&amp;$AI$2,recordstotaallijst!$A:$Q,15,FALSE),"")</f>
        <v/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1.6307870370370367E-3</v>
      </c>
      <c r="AN41" s="89">
        <f>IFERROR(VLOOKUP($A41&amp;$AL$2,recordstotaallijst!$A:$Q,15,FALSE),"")</f>
        <v>44724</v>
      </c>
      <c r="AO41" s="90" t="str">
        <f>IFERROR(VLOOKUP($A41&amp;$AO$2,recordstotaallijst!$A:$Q,14,FALSE),"")</f>
        <v>Britt Colijn</v>
      </c>
      <c r="AP41" s="85">
        <f>IFERROR(VLOOKUP($A41&amp;$AO$2,recordstotaallijst!$A:$Q,13,FALSE),"")</f>
        <v>1.7877314814814815E-3</v>
      </c>
      <c r="AQ41" s="86">
        <f>IFERROR(VLOOKUP($A41&amp;$AO$2,recordstotaallijst!$A:$Q,15,FALSE),"")</f>
        <v>44976</v>
      </c>
      <c r="AR41" s="87" t="str">
        <f>IFERROR(VLOOKUP($A41&amp;$AR$2,recordstotaallijst!$A:$Q,14,FALSE),"")</f>
        <v>Britt Colijn</v>
      </c>
      <c r="AS41" s="88">
        <f>IFERROR(VLOOKUP($A41&amp;$AR$2,recordstotaallijst!$A:$Q,13,FALSE),"")</f>
        <v>1.7582175925925925E-3</v>
      </c>
      <c r="AT41" s="89">
        <f>IFERROR(VLOOKUP($A41&amp;$AR$2,recordstotaallijst!$A:$Q,15,FALSE),"")</f>
        <v>45445</v>
      </c>
      <c r="AU41" s="90" t="str">
        <f>IFERROR(VLOOKUP($A41&amp;$AU$2,recordstotaallijst!$A:$Q,14,FALSE),"")</f>
        <v>Amber Winkelaar</v>
      </c>
      <c r="AV41" s="85">
        <f>IFERROR(VLOOKUP($A41&amp;$AU$2,recordstotaallijst!$A:$Q,13,FALSE),"")</f>
        <v>1.8402777777777777E-3</v>
      </c>
      <c r="AW41" s="91">
        <f>IFERROR(VLOOKUP($A41&amp;$AU$2,recordstotaallijst!$A:$Q,15,FALSE),"")</f>
        <v>43870</v>
      </c>
    </row>
    <row r="42" spans="1:49" x14ac:dyDescent="0.55000000000000004">
      <c r="A42" s="36" t="s">
        <v>229</v>
      </c>
      <c r="B42" s="37"/>
      <c r="D42" s="38">
        <v>400</v>
      </c>
      <c r="E42" s="42" t="str">
        <f>IFERROR(VLOOKUP($A42&amp;$E$2,recordstotaallijst!$A:$Q,14,FALSE),"")</f>
        <v/>
      </c>
      <c r="F42" s="39" t="str">
        <f>IFERROR(VLOOKUP($A42&amp;$E$2,recordstotaallijst!$A:$Q,13,FALSE),"")</f>
        <v/>
      </c>
      <c r="G42" s="40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7" t="str">
        <f>IFERROR(VLOOKUP($A42&amp;$K$2,recordstotaallijst!$A:$Q,14,FALSE),"")</f>
        <v/>
      </c>
      <c r="L42" s="88" t="str">
        <f>IFERROR(VLOOKUP($A42&amp;$K$2,recordstotaallijst!$A:$Q,13,FALSE),"")</f>
        <v/>
      </c>
      <c r="M42" s="89" t="str">
        <f>IFERROR(VLOOKUP($A42&amp;$K$2,recordstotaallijst!$A:$Q,15,FALSE),"")</f>
        <v/>
      </c>
      <c r="N42" s="87" t="str">
        <f>IFERROR(VLOOKUP($A42&amp;$N$2,recordstotaallijst!$A:$Q,14,FALSE),"")</f>
        <v/>
      </c>
      <c r="O42" s="88" t="str">
        <f>IFERROR(VLOOKUP($A42&amp;$N$2,recordstotaallijst!$A:$Q,13,FALSE),"")</f>
        <v/>
      </c>
      <c r="P42" s="89" t="str">
        <f>IFERROR(VLOOKUP($A42&amp;$N$2,recordstotaallijst!$A:$Q,15,FALSE),"")</f>
        <v/>
      </c>
      <c r="Q42" s="87" t="str">
        <f>IFERROR(VLOOKUP($A42&amp;$Q$2,recordstotaallijst!$A:$Q,14,FALSE),"")</f>
        <v/>
      </c>
      <c r="R42" s="88" t="str">
        <f>IFERROR(VLOOKUP($A42&amp;$Q$2,recordstotaallijst!$A:$Q,13,FALSE),"")</f>
        <v/>
      </c>
      <c r="S42" s="89" t="str">
        <f>IFERROR(VLOOKUP($A42&amp;$Q$2,recordstotaallijst!$A:$Q,15,FALSE),"")</f>
        <v/>
      </c>
      <c r="T42" s="87" t="str">
        <f>IFERROR(VLOOKUP($A42&amp;$T$2,recordstotaallijst!$A:$Q,14,FALSE),"")</f>
        <v/>
      </c>
      <c r="U42" s="88" t="str">
        <f>IFERROR(VLOOKUP($A42&amp;$T$2,recordstotaallijst!$A:$Q,13,FALSE),"")</f>
        <v/>
      </c>
      <c r="V42" s="89" t="str">
        <f>IFERROR(VLOOKUP($A42&amp;$T$2,recordstotaallijst!$A:$Q,15,FALSE),"")</f>
        <v/>
      </c>
      <c r="W42" s="87" t="str">
        <f>IFERROR(VLOOKUP($A42&amp;$W$2,recordstotaallijst!$A:$Q,14,FALSE),"")</f>
        <v/>
      </c>
      <c r="X42" s="88" t="str">
        <f>IFERROR(VLOOKUP($A42&amp;$W$2,recordstotaallijst!$A:$Q,13,FALSE),"")</f>
        <v/>
      </c>
      <c r="Y42" s="89" t="str">
        <f>IFERROR(VLOOKUP($A42&amp;$W$2,recordstotaallijst!$A:$Q,15,FALSE),"")</f>
        <v/>
      </c>
      <c r="Z42" s="87" t="str">
        <f>IFERROR(VLOOKUP($A42&amp;$Z$2,recordstotaallijst!$A:$Q,14,FALSE),"")</f>
        <v/>
      </c>
      <c r="AA42" s="88" t="str">
        <f>IFERROR(VLOOKUP($A42&amp;$Z$2,recordstotaallijst!$A:$Q,13,FALSE),"")</f>
        <v/>
      </c>
      <c r="AB42" s="89" t="str">
        <f>IFERROR(VLOOKUP($A42&amp;$Z$2,recordstotaallijst!$A:$Q,15,FALSE),"")</f>
        <v/>
      </c>
      <c r="AC42" s="87" t="str">
        <f>IFERROR(VLOOKUP($A42&amp;$AC$2,recordstotaallijst!$A:$Q,14,FALSE),"")</f>
        <v/>
      </c>
      <c r="AD42" s="88" t="str">
        <f>IFERROR(VLOOKUP($A42&amp;$AC$2,recordstotaallijst!$A:$Q,13,FALSE),"")</f>
        <v/>
      </c>
      <c r="AE42" s="89" t="str">
        <f>IFERROR(VLOOKUP($A42&amp;$AC$2,recordstotaallijst!$A:$Q,15,FALSE),"")</f>
        <v/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3.6917824074074075E-3</v>
      </c>
      <c r="AH42" s="89">
        <f>IFERROR(VLOOKUP($A42&amp;$AF$2,recordstotaallijst!$A:$Q,15,FALSE),"")</f>
        <v>43891</v>
      </c>
      <c r="AI42" s="90" t="str">
        <f>IFERROR(VLOOKUP($A42&amp;$AI$2,recordstotaallijst!$A:$Q,14,FALSE),"")</f>
        <v/>
      </c>
      <c r="AJ42" s="85" t="str">
        <f>IFERROR(VLOOKUP($A42&amp;$AI$2,recordstotaallijst!$A:$Q,13,FALSE),"")</f>
        <v/>
      </c>
      <c r="AK42" s="86" t="str">
        <f>IFERROR(VLOOKUP($A42&amp;$AI$2,recordstotaallijst!$A:$Q,15,FALSE),"")</f>
        <v/>
      </c>
      <c r="AL42" s="87" t="str">
        <f>IFERROR(VLOOKUP($A42&amp;$AL$2,recordstotaallijst!$A:$Q,14,FALSE),"")</f>
        <v>Britt Colijn</v>
      </c>
      <c r="AM42" s="88">
        <f>IFERROR(VLOOKUP($A42&amp;$AL$2,recordstotaallijst!$A:$Q,13,FALSE),"")</f>
        <v>3.4987268518518518E-3</v>
      </c>
      <c r="AN42" s="89">
        <f>IFERROR(VLOOKUP($A42&amp;$AL$2,recordstotaallijst!$A:$Q,15,FALSE),"")</f>
        <v>44731</v>
      </c>
      <c r="AO42" s="90" t="str">
        <f>IFERROR(VLOOKUP($A42&amp;$AO$2,recordstotaallijst!$A:$Q,14,FALSE),"")</f>
        <v>Britt Colijn</v>
      </c>
      <c r="AP42" s="85">
        <f>IFERROR(VLOOKUP($A42&amp;$AO$2,recordstotaallijst!$A:$Q,13,FALSE),"")</f>
        <v>3.6428240740740744E-3</v>
      </c>
      <c r="AQ42" s="86">
        <f>IFERROR(VLOOKUP($A42&amp;$AO$2,recordstotaallijst!$A:$Q,15,FALSE),"")</f>
        <v>45059</v>
      </c>
      <c r="AR42" s="87" t="str">
        <f>IFERROR(VLOOKUP($A42&amp;$AR$2,recordstotaallijst!$A:$Q,14,FALSE),"")</f>
        <v>Britt Colijn</v>
      </c>
      <c r="AS42" s="88">
        <f>IFERROR(VLOOKUP($A42&amp;$AR$2,recordstotaallijst!$A:$Q,13,FALSE),"")</f>
        <v>3.5447916666666666E-3</v>
      </c>
      <c r="AT42" s="89">
        <f>IFERROR(VLOOKUP($A42&amp;$AR$2,recordstotaallijst!$A:$Q,15,FALSE),"")</f>
        <v>45445</v>
      </c>
      <c r="AU42" s="90" t="str">
        <f>IFERROR(VLOOKUP($A42&amp;$AU$2,recordstotaallijst!$A:$Q,14,FALSE),"")</f>
        <v>Amelie de Jonge</v>
      </c>
      <c r="AV42" s="85">
        <f>IFERROR(VLOOKUP($A42&amp;$AU$2,recordstotaallijst!$A:$Q,13,FALSE),"")</f>
        <v>4.0512731481481485E-3</v>
      </c>
      <c r="AW42" s="91">
        <f>IFERROR(VLOOKUP($A42&amp;$AU$2,recordstotaallijst!$A:$Q,15,FALSE),"")</f>
        <v>43891</v>
      </c>
    </row>
    <row r="43" spans="1:49" x14ac:dyDescent="0.55000000000000004">
      <c r="A43" s="36" t="s">
        <v>230</v>
      </c>
      <c r="B43" s="37"/>
      <c r="D43" s="38">
        <v>800</v>
      </c>
      <c r="E43" s="42" t="str">
        <f>IFERROR(VLOOKUP($A43&amp;$E$2,recordstotaallijst!$A:$Q,14,FALSE),"")</f>
        <v/>
      </c>
      <c r="F43" s="39" t="str">
        <f>IFERROR(VLOOKUP($A43&amp;$E$2,recordstotaallijst!$A:$Q,13,FALSE),"")</f>
        <v/>
      </c>
      <c r="G43" s="40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7" t="str">
        <f>IFERROR(VLOOKUP($A43&amp;$K$2,recordstotaallijst!$A:$Q,14,FALSE),"")</f>
        <v/>
      </c>
      <c r="L43" s="88" t="str">
        <f>IFERROR(VLOOKUP($A43&amp;$K$2,recordstotaallijst!$A:$Q,13,FALSE),"")</f>
        <v/>
      </c>
      <c r="M43" s="89" t="str">
        <f>IFERROR(VLOOKUP($A43&amp;$K$2,recordstotaallijst!$A:$Q,15,FALSE),"")</f>
        <v/>
      </c>
      <c r="N43" s="87" t="str">
        <f>IFERROR(VLOOKUP($A43&amp;$N$2,recordstotaallijst!$A:$Q,14,FALSE),"")</f>
        <v/>
      </c>
      <c r="O43" s="88" t="str">
        <f>IFERROR(VLOOKUP($A43&amp;$N$2,recordstotaallijst!$A:$Q,13,FALSE),"")</f>
        <v/>
      </c>
      <c r="P43" s="89" t="str">
        <f>IFERROR(VLOOKUP($A43&amp;$N$2,recordstotaallijst!$A:$Q,15,FALSE),"")</f>
        <v/>
      </c>
      <c r="Q43" s="87" t="str">
        <f>IFERROR(VLOOKUP($A43&amp;$Q$2,recordstotaallijst!$A:$Q,14,FALSE),"")</f>
        <v/>
      </c>
      <c r="R43" s="88" t="str">
        <f>IFERROR(VLOOKUP($A43&amp;$Q$2,recordstotaallijst!$A:$Q,13,FALSE),"")</f>
        <v/>
      </c>
      <c r="S43" s="89" t="str">
        <f>IFERROR(VLOOKUP($A43&amp;$Q$2,recordstotaallijst!$A:$Q,15,FALSE),"")</f>
        <v/>
      </c>
      <c r="T43" s="87" t="str">
        <f>IFERROR(VLOOKUP($A43&amp;$T$2,recordstotaallijst!$A:$Q,14,FALSE),"")</f>
        <v/>
      </c>
      <c r="U43" s="88" t="str">
        <f>IFERROR(VLOOKUP($A43&amp;$T$2,recordstotaallijst!$A:$Q,13,FALSE),"")</f>
        <v/>
      </c>
      <c r="V43" s="89" t="str">
        <f>IFERROR(VLOOKUP($A43&amp;$T$2,recordstotaallijst!$A:$Q,15,FALSE),"")</f>
        <v/>
      </c>
      <c r="W43" s="87" t="str">
        <f>IFERROR(VLOOKUP($A43&amp;$W$2,recordstotaallijst!$A:$Q,14,FALSE),"")</f>
        <v/>
      </c>
      <c r="X43" s="88" t="str">
        <f>IFERROR(VLOOKUP($A43&amp;$W$2,recordstotaallijst!$A:$Q,13,FALSE),"")</f>
        <v/>
      </c>
      <c r="Y43" s="89" t="str">
        <f>IFERROR(VLOOKUP($A43&amp;$W$2,recordstotaallijst!$A:$Q,15,FALSE),"")</f>
        <v/>
      </c>
      <c r="Z43" s="87" t="str">
        <f>IFERROR(VLOOKUP($A43&amp;$Z$2,recordstotaallijst!$A:$Q,14,FALSE),"")</f>
        <v/>
      </c>
      <c r="AA43" s="88" t="str">
        <f>IFERROR(VLOOKUP($A43&amp;$Z$2,recordstotaallijst!$A:$Q,13,FALSE),"")</f>
        <v/>
      </c>
      <c r="AB43" s="89" t="str">
        <f>IFERROR(VLOOKUP($A43&amp;$Z$2,recordstotaallijst!$A:$Q,15,FALSE),"")</f>
        <v/>
      </c>
      <c r="AC43" s="87" t="str">
        <f>IFERROR(VLOOKUP($A43&amp;$AC$2,recordstotaallijst!$A:$Q,14,FALSE),"")</f>
        <v/>
      </c>
      <c r="AD43" s="88" t="str">
        <f>IFERROR(VLOOKUP($A43&amp;$AC$2,recordstotaallijst!$A:$Q,13,FALSE),"")</f>
        <v/>
      </c>
      <c r="AE43" s="89" t="str">
        <f>IFERROR(VLOOKUP($A43&amp;$AC$2,recordstotaallijst!$A:$Q,15,FALSE),"")</f>
        <v/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7.5240740740740745E-3</v>
      </c>
      <c r="AH43" s="89">
        <f>IFERROR(VLOOKUP($A43&amp;$AF$2,recordstotaallijst!$A:$Q,15,FALSE),"")</f>
        <v>43891</v>
      </c>
      <c r="AI43" s="90" t="str">
        <f>IFERROR(VLOOKUP($A43&amp;$AI$2,recordstotaallijst!$A:$Q,14,FALSE),"")</f>
        <v/>
      </c>
      <c r="AJ43" s="85" t="str">
        <f>IFERROR(VLOOKUP($A43&amp;$AI$2,recordstotaallijst!$A:$Q,13,FALSE),"")</f>
        <v/>
      </c>
      <c r="AK43" s="86" t="str">
        <f>IFERROR(VLOOKUP($A43&amp;$AI$2,recordstotaallijst!$A:$Q,15,FALSE),"")</f>
        <v/>
      </c>
      <c r="AL43" s="87" t="str">
        <f>IFERROR(VLOOKUP($A43&amp;$AL$2,recordstotaallijst!$A:$Q,14,FALSE),"")</f>
        <v>Britt Colijn</v>
      </c>
      <c r="AM43" s="88">
        <f>IFERROR(VLOOKUP($A43&amp;$AL$2,recordstotaallijst!$A:$Q,13,FALSE),"")</f>
        <v>7.0559027777777781E-3</v>
      </c>
      <c r="AN43" s="89">
        <f>IFERROR(VLOOKUP($A43&amp;$AL$2,recordstotaallijst!$A:$Q,15,FALSE),"")</f>
        <v>44731</v>
      </c>
      <c r="AO43" s="90" t="str">
        <f>IFERROR(VLOOKUP($A43&amp;$AO$2,recordstotaallijst!$A:$Q,14,FALSE),"")</f>
        <v>Britt Colijn</v>
      </c>
      <c r="AP43" s="85">
        <f>IFERROR(VLOOKUP($A43&amp;$AO$2,recordstotaallijst!$A:$Q,13,FALSE),"")</f>
        <v>7.322222222222223E-3</v>
      </c>
      <c r="AQ43" s="86">
        <f>IFERROR(VLOOKUP($A43&amp;$AO$2,recordstotaallijst!$A:$Q,15,FALSE),"")</f>
        <v>45059</v>
      </c>
      <c r="AR43" s="87" t="str">
        <f>IFERROR(VLOOKUP($A43&amp;$AR$2,recordstotaallijst!$A:$Q,14,FALSE),"")</f>
        <v/>
      </c>
      <c r="AS43" s="88" t="str">
        <f>IFERROR(VLOOKUP($A43&amp;$AR$2,recordstotaallijst!$A:$Q,13,FALSE),"")</f>
        <v/>
      </c>
      <c r="AT43" s="89" t="str">
        <f>IFERROR(VLOOKUP($A43&amp;$AR$2,recordstotaallijst!$A:$Q,15,FALSE),"")</f>
        <v/>
      </c>
      <c r="AU43" s="90" t="str">
        <f>IFERROR(VLOOKUP($A43&amp;$AU$2,recordstotaallijst!$A:$Q,14,FALSE),"")</f>
        <v>Amelie de Jonge</v>
      </c>
      <c r="AV43" s="85">
        <f>IFERROR(VLOOKUP($A43&amp;$AU$2,recordstotaallijst!$A:$Q,13,FALSE),"")</f>
        <v>8.1798611111111117E-3</v>
      </c>
      <c r="AW43" s="91">
        <f>IFERROR(VLOOKUP($A43&amp;$AU$2,recordstotaallijst!$A:$Q,15,FALSE),"")</f>
        <v>43891</v>
      </c>
    </row>
    <row r="44" spans="1:49" x14ac:dyDescent="0.55000000000000004">
      <c r="A44" s="36" t="s">
        <v>231</v>
      </c>
      <c r="B44" s="37"/>
      <c r="D44" s="38">
        <v>1500</v>
      </c>
      <c r="E44" s="42" t="str">
        <f>IFERROR(VLOOKUP($A44&amp;$E$2,recordstotaallijst!$A:$Q,14,FALSE),"")</f>
        <v/>
      </c>
      <c r="F44" s="39" t="str">
        <f>IFERROR(VLOOKUP($A44&amp;$E$2,recordstotaallijst!$A:$Q,13,FALSE),"")</f>
        <v/>
      </c>
      <c r="G44" s="40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7" t="str">
        <f>IFERROR(VLOOKUP($A44&amp;$K$2,recordstotaallijst!$A:$Q,14,FALSE),"")</f>
        <v/>
      </c>
      <c r="L44" s="88" t="str">
        <f>IFERROR(VLOOKUP($A44&amp;$K$2,recordstotaallijst!$A:$Q,13,FALSE),"")</f>
        <v/>
      </c>
      <c r="M44" s="89" t="str">
        <f>IFERROR(VLOOKUP($A44&amp;$K$2,recordstotaallijst!$A:$Q,15,FALSE),"")</f>
        <v/>
      </c>
      <c r="N44" s="87" t="str">
        <f>IFERROR(VLOOKUP($A44&amp;$N$2,recordstotaallijst!$A:$Q,14,FALSE),"")</f>
        <v/>
      </c>
      <c r="O44" s="88" t="str">
        <f>IFERROR(VLOOKUP($A44&amp;$N$2,recordstotaallijst!$A:$Q,13,FALSE),"")</f>
        <v/>
      </c>
      <c r="P44" s="89" t="str">
        <f>IFERROR(VLOOKUP($A44&amp;$N$2,recordstotaallijst!$A:$Q,15,FALSE),"")</f>
        <v/>
      </c>
      <c r="Q44" s="87" t="str">
        <f>IFERROR(VLOOKUP($A44&amp;$Q$2,recordstotaallijst!$A:$Q,14,FALSE),"")</f>
        <v/>
      </c>
      <c r="R44" s="88" t="str">
        <f>IFERROR(VLOOKUP($A44&amp;$Q$2,recordstotaallijst!$A:$Q,13,FALSE),"")</f>
        <v/>
      </c>
      <c r="S44" s="89" t="str">
        <f>IFERROR(VLOOKUP($A44&amp;$Q$2,recordstotaallijst!$A:$Q,15,FALSE),"")</f>
        <v/>
      </c>
      <c r="T44" s="87" t="str">
        <f>IFERROR(VLOOKUP($A44&amp;$T$2,recordstotaallijst!$A:$Q,14,FALSE),"")</f>
        <v/>
      </c>
      <c r="U44" s="88" t="str">
        <f>IFERROR(VLOOKUP($A44&amp;$T$2,recordstotaallijst!$A:$Q,13,FALSE),"")</f>
        <v/>
      </c>
      <c r="V44" s="89" t="str">
        <f>IFERROR(VLOOKUP($A44&amp;$T$2,recordstotaallijst!$A:$Q,15,FALSE),"")</f>
        <v/>
      </c>
      <c r="W44" s="87" t="str">
        <f>IFERROR(VLOOKUP($A44&amp;$W$2,recordstotaallijst!$A:$Q,14,FALSE),"")</f>
        <v/>
      </c>
      <c r="X44" s="88" t="str">
        <f>IFERROR(VLOOKUP($A44&amp;$W$2,recordstotaallijst!$A:$Q,13,FALSE),"")</f>
        <v/>
      </c>
      <c r="Y44" s="89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87" t="str">
        <f>IFERROR(VLOOKUP($A44&amp;$AC$2,recordstotaallijst!$A:$Q,14,FALSE),"")</f>
        <v/>
      </c>
      <c r="AD44" s="88" t="str">
        <f>IFERROR(VLOOKUP($A44&amp;$AC$2,recordstotaallijst!$A:$Q,13,FALSE),"")</f>
        <v/>
      </c>
      <c r="AE44" s="89" t="str">
        <f>IFERROR(VLOOKUP($A44&amp;$AC$2,recordstotaallijst!$A:$Q,15,FALSE),"")</f>
        <v/>
      </c>
      <c r="AF44" s="87" t="str">
        <f>IFERROR(VLOOKUP($A44&amp;$AF$2,recordstotaallijst!$A:$Q,14,FALSE),"")</f>
        <v>Britt Colijn</v>
      </c>
      <c r="AG44" s="88">
        <f>IFERROR(VLOOKUP($A44&amp;$AF$2,recordstotaallijst!$A:$Q,13,FALSE),"")</f>
        <v>1.4279513888888888E-2</v>
      </c>
      <c r="AH44" s="89">
        <f>IFERROR(VLOOKUP($A44&amp;$AF$2,recordstotaallijst!$A:$Q,15,FALSE),"")</f>
        <v>43891</v>
      </c>
      <c r="AI44" s="90" t="str">
        <f>IFERROR(VLOOKUP($A44&amp;$AI$2,recordstotaallijst!$A:$Q,14,FALSE),"")</f>
        <v/>
      </c>
      <c r="AJ44" s="85" t="str">
        <f>IFERROR(VLOOKUP($A44&amp;$AI$2,recordstotaallijst!$A:$Q,13,FALSE),"")</f>
        <v/>
      </c>
      <c r="AK44" s="86" t="str">
        <f>IFERROR(VLOOKUP($A44&amp;$AI$2,recordstotaallijst!$A:$Q,15,FALSE),"")</f>
        <v/>
      </c>
      <c r="AL44" s="87" t="str">
        <f>IFERROR(VLOOKUP($A44&amp;$AL$2,recordstotaallijst!$A:$Q,14,FALSE),"")</f>
        <v>Britt Colijn</v>
      </c>
      <c r="AM44" s="88">
        <f>IFERROR(VLOOKUP($A44&amp;$AL$2,recordstotaallijst!$A:$Q,13,FALSE),"")</f>
        <v>1.3891435185185185E-2</v>
      </c>
      <c r="AN44" s="89">
        <f>IFERROR(VLOOKUP($A44&amp;$AL$2,recordstotaallijst!$A:$Q,15,FALSE),"")</f>
        <v>44710</v>
      </c>
      <c r="AO44" s="90" t="str">
        <f>IFERROR(VLOOKUP($A44&amp;$AO$2,recordstotaallijst!$A:$Q,14,FALSE),"")</f>
        <v>Britt Colijn</v>
      </c>
      <c r="AP44" s="85">
        <f>IFERROR(VLOOKUP($A44&amp;$AO$2,recordstotaallijst!$A:$Q,13,FALSE),"")</f>
        <v>1.4122569444444446E-2</v>
      </c>
      <c r="AQ44" s="86">
        <f>IFERROR(VLOOKUP($A44&amp;$AO$2,recordstotaallijst!$A:$Q,15,FALSE),"")</f>
        <v>44976</v>
      </c>
      <c r="AR44" s="87" t="str">
        <f>IFERROR(VLOOKUP($A44&amp;$AR$2,recordstotaallijst!$A:$Q,14,FALSE),"")</f>
        <v/>
      </c>
      <c r="AS44" s="88" t="str">
        <f>IFERROR(VLOOKUP($A44&amp;$AR$2,recordstotaallijst!$A:$Q,13,FALSE),"")</f>
        <v/>
      </c>
      <c r="AT44" s="89" t="str">
        <f>IFERROR(VLOOKUP($A44&amp;$AR$2,recordstotaallijst!$A:$Q,15,FALSE),"")</f>
        <v/>
      </c>
      <c r="AU44" s="90" t="str">
        <f>IFERROR(VLOOKUP($A44&amp;$AU$2,recordstotaallijst!$A:$Q,14,FALSE),"")</f>
        <v>Amelie de Jonge</v>
      </c>
      <c r="AV44" s="85">
        <f>IFERROR(VLOOKUP($A44&amp;$AU$2,recordstotaallijst!$A:$Q,13,FALSE),"")</f>
        <v>1.5276967592592594E-2</v>
      </c>
      <c r="AW44" s="91">
        <f>IFERROR(VLOOKUP($A44&amp;$AU$2,recordstotaallijst!$A:$Q,15,FALSE),"")</f>
        <v>43891</v>
      </c>
    </row>
    <row r="45" spans="1:49" x14ac:dyDescent="0.55000000000000004">
      <c r="A45" s="36" t="s">
        <v>232</v>
      </c>
      <c r="B45" s="37"/>
      <c r="D45" s="38">
        <v>2000</v>
      </c>
      <c r="E45" s="42" t="str">
        <f>IFERROR(VLOOKUP($A45&amp;$E$2,recordstotaallijst!$A:$Q,14,FALSE),"")</f>
        <v/>
      </c>
      <c r="F45" s="39" t="str">
        <f>IFERROR(VLOOKUP($A45&amp;$E$2,recordstotaallijst!$A:$Q,13,FALSE),"")</f>
        <v/>
      </c>
      <c r="G45" s="40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7" t="str">
        <f>IFERROR(VLOOKUP($A45&amp;$K$2,recordstotaallijst!$A:$Q,14,FALSE),"")</f>
        <v/>
      </c>
      <c r="L45" s="88" t="str">
        <f>IFERROR(VLOOKUP($A45&amp;$K$2,recordstotaallijst!$A:$Q,13,FALSE),"")</f>
        <v/>
      </c>
      <c r="M45" s="89" t="str">
        <f>IFERROR(VLOOKUP($A45&amp;$K$2,recordstotaallijst!$A:$Q,15,FALSE),"")</f>
        <v/>
      </c>
      <c r="N45" s="87" t="str">
        <f>IFERROR(VLOOKUP($A45&amp;$N$2,recordstotaallijst!$A:$Q,14,FALSE),"")</f>
        <v/>
      </c>
      <c r="O45" s="88" t="str">
        <f>IFERROR(VLOOKUP($A45&amp;$N$2,recordstotaallijst!$A:$Q,13,FALSE),"")</f>
        <v/>
      </c>
      <c r="P45" s="89" t="str">
        <f>IFERROR(VLOOKUP($A45&amp;$N$2,recordstotaallijst!$A:$Q,15,FALSE),"")</f>
        <v/>
      </c>
      <c r="Q45" s="87" t="str">
        <f>IFERROR(VLOOKUP($A45&amp;$Q$2,recordstotaallijst!$A:$Q,14,FALSE),"")</f>
        <v/>
      </c>
      <c r="R45" s="88" t="str">
        <f>IFERROR(VLOOKUP($A45&amp;$Q$2,recordstotaallijst!$A:$Q,13,FALSE),"")</f>
        <v/>
      </c>
      <c r="S45" s="89" t="str">
        <f>IFERROR(VLOOKUP($A45&amp;$Q$2,recordstotaallijst!$A:$Q,15,FALSE),"")</f>
        <v/>
      </c>
      <c r="T45" s="87" t="str">
        <f>IFERROR(VLOOKUP($A45&amp;$T$2,recordstotaallijst!$A:$Q,14,FALSE),"")</f>
        <v/>
      </c>
      <c r="U45" s="88" t="str">
        <f>IFERROR(VLOOKUP($A45&amp;$T$2,recordstotaallijst!$A:$Q,13,FALSE),"")</f>
        <v/>
      </c>
      <c r="V45" s="89" t="str">
        <f>IFERROR(VLOOKUP($A45&amp;$T$2,recordstotaallijst!$A:$Q,15,FALSE),"")</f>
        <v/>
      </c>
      <c r="W45" s="87" t="str">
        <f>IFERROR(VLOOKUP($A45&amp;$W$2,recordstotaallijst!$A:$Q,14,FALSE),"")</f>
        <v/>
      </c>
      <c r="X45" s="88" t="str">
        <f>IFERROR(VLOOKUP($A45&amp;$W$2,recordstotaallijst!$A:$Q,13,FALSE),"")</f>
        <v/>
      </c>
      <c r="Y45" s="89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87" t="str">
        <f>IFERROR(VLOOKUP($A45&amp;$AC$2,recordstotaallijst!$A:$Q,14,FALSE),"")</f>
        <v/>
      </c>
      <c r="AD45" s="88" t="str">
        <f>IFERROR(VLOOKUP($A45&amp;$AC$2,recordstotaallijst!$A:$Q,13,FALSE),"")</f>
        <v/>
      </c>
      <c r="AE45" s="89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86" t="str">
        <f>IFERROR(VLOOKUP($A45&amp;$AO$2,recordstotaallijst!$A:$Q,15,FALSE),"")</f>
        <v/>
      </c>
      <c r="AR45" s="87" t="str">
        <f>IFERROR(VLOOKUP($A45&amp;$AR$2,recordstotaallijst!$A:$Q,14,FALSE),"")</f>
        <v/>
      </c>
      <c r="AS45" s="88" t="str">
        <f>IFERROR(VLOOKUP($A45&amp;$AR$2,recordstotaallijst!$A:$Q,13,FALSE),"")</f>
        <v/>
      </c>
      <c r="AT45" s="89" t="str">
        <f>IFERROR(VLOOKUP($A45&amp;$AR$2,recordstotaallijst!$A:$Q,15,FALSE),"")</f>
        <v/>
      </c>
      <c r="AU45" s="90" t="str">
        <f>IFERROR(VLOOKUP($A45&amp;$AU$2,recordstotaallijst!$A:$Q,14,FALSE),"")</f>
        <v/>
      </c>
      <c r="AV45" s="85" t="str">
        <f>IFERROR(VLOOKUP($A45&amp;$AU$2,recordstotaallijst!$A:$Q,13,FALSE),"")</f>
        <v/>
      </c>
      <c r="AW45" s="91" t="str">
        <f>IFERROR(VLOOKUP($A45&amp;$AU$2,recordstotaallijst!$A:$Q,15,FALSE),"")</f>
        <v/>
      </c>
    </row>
    <row r="46" spans="1:49" x14ac:dyDescent="0.55000000000000004">
      <c r="A46" s="36" t="s">
        <v>233</v>
      </c>
      <c r="B46" s="37"/>
      <c r="D46" s="38">
        <v>5000</v>
      </c>
      <c r="E46" s="42" t="str">
        <f>IFERROR(VLOOKUP($A46&amp;$E$2,recordstotaallijst!$A:$Q,14,FALSE),"")</f>
        <v/>
      </c>
      <c r="F46" s="39" t="str">
        <f>IFERROR(VLOOKUP($A46&amp;$E$2,recordstotaallijst!$A:$Q,13,FALSE),"")</f>
        <v/>
      </c>
      <c r="G46" s="40" t="str">
        <f>IFERROR(VLOOKUP($A46&amp;$E$2,recordstotaallijst!$A:$Q,15,FALSE),"")</f>
        <v/>
      </c>
      <c r="H46" s="84" t="str">
        <f>IFERROR(VLOOKUP($A46&amp;$H$2,recordstotaallijst!$A:$Q,14,FALSE),"")</f>
        <v/>
      </c>
      <c r="I46" s="85" t="str">
        <f>IFERROR(VLOOKUP($A46&amp;$H$2,recordstotaallijst!$A:$Q,13,FALSE),"")</f>
        <v/>
      </c>
      <c r="J46" s="86" t="str">
        <f>IFERROR(VLOOKUP($A46&amp;$H$2,recordstotaallijst!$A:$Q,15,FALSE),"")</f>
        <v/>
      </c>
      <c r="K46" s="87" t="str">
        <f>IFERROR(VLOOKUP($A46&amp;$K$2,recordstotaallijst!$A:$Q,14,FALSE),"")</f>
        <v/>
      </c>
      <c r="L46" s="88" t="str">
        <f>IFERROR(VLOOKUP($A46&amp;$K$2,recordstotaallijst!$A:$Q,13,FALSE),"")</f>
        <v/>
      </c>
      <c r="M46" s="89" t="str">
        <f>IFERROR(VLOOKUP($A46&amp;$K$2,recordstotaallijst!$A:$Q,15,FALSE),"")</f>
        <v/>
      </c>
      <c r="N46" s="87" t="str">
        <f>IFERROR(VLOOKUP($A46&amp;$N$2,recordstotaallijst!$A:$Q,14,FALSE),"")</f>
        <v/>
      </c>
      <c r="O46" s="88" t="str">
        <f>IFERROR(VLOOKUP($A46&amp;$N$2,recordstotaallijst!$A:$Q,13,FALSE),"")</f>
        <v/>
      </c>
      <c r="P46" s="89" t="str">
        <f>IFERROR(VLOOKUP($A46&amp;$N$2,recordstotaallijst!$A:$Q,15,FALSE),"")</f>
        <v/>
      </c>
      <c r="Q46" s="87" t="str">
        <f>IFERROR(VLOOKUP($A46&amp;$Q$2,recordstotaallijst!$A:$Q,14,FALSE),"")</f>
        <v/>
      </c>
      <c r="R46" s="88" t="str">
        <f>IFERROR(VLOOKUP($A46&amp;$Q$2,recordstotaallijst!$A:$Q,13,FALSE),"")</f>
        <v/>
      </c>
      <c r="S46" s="89" t="str">
        <f>IFERROR(VLOOKUP($A46&amp;$Q$2,recordstotaallijst!$A:$Q,15,FALSE),"")</f>
        <v/>
      </c>
      <c r="T46" s="87" t="str">
        <f>IFERROR(VLOOKUP($A46&amp;$T$2,recordstotaallijst!$A:$Q,14,FALSE),"")</f>
        <v/>
      </c>
      <c r="U46" s="88" t="str">
        <f>IFERROR(VLOOKUP($A46&amp;$T$2,recordstotaallijst!$A:$Q,13,FALSE),"")</f>
        <v/>
      </c>
      <c r="V46" s="89" t="str">
        <f>IFERROR(VLOOKUP($A46&amp;$T$2,recordstotaallijst!$A:$Q,15,FALSE),"")</f>
        <v/>
      </c>
      <c r="W46" s="87" t="str">
        <f>IFERROR(VLOOKUP($A46&amp;$W$2,recordstotaallijst!$A:$Q,14,FALSE),"")</f>
        <v/>
      </c>
      <c r="X46" s="88" t="str">
        <f>IFERROR(VLOOKUP($A46&amp;$W$2,recordstotaallijst!$A:$Q,13,FALSE),"")</f>
        <v/>
      </c>
      <c r="Y46" s="89" t="str">
        <f>IFERROR(VLOOKUP($A46&amp;$W$2,recordstotaallijst!$A:$Q,15,FALSE),"")</f>
        <v/>
      </c>
      <c r="Z46" s="87" t="str">
        <f>IFERROR(VLOOKUP($A46&amp;$Z$2,recordstotaallijst!$A:$Q,14,FALSE),"")</f>
        <v/>
      </c>
      <c r="AA46" s="88" t="str">
        <f>IFERROR(VLOOKUP($A46&amp;$Z$2,recordstotaallijst!$A:$Q,13,FALSE),"")</f>
        <v/>
      </c>
      <c r="AB46" s="89" t="str">
        <f>IFERROR(VLOOKUP($A46&amp;$Z$2,recordstotaallijst!$A:$Q,15,FALSE),"")</f>
        <v/>
      </c>
      <c r="AC46" s="87" t="str">
        <f>IFERROR(VLOOKUP($A46&amp;$AC$2,recordstotaallijst!$A:$Q,14,FALSE),"")</f>
        <v/>
      </c>
      <c r="AD46" s="88" t="str">
        <f>IFERROR(VLOOKUP($A46&amp;$AC$2,recordstotaallijst!$A:$Q,13,FALSE),"")</f>
        <v/>
      </c>
      <c r="AE46" s="89" t="str">
        <f>IFERROR(VLOOKUP($A46&amp;$AC$2,recordstotaallijst!$A:$Q,15,FALSE),"")</f>
        <v/>
      </c>
      <c r="AF46" s="87" t="str">
        <f>IFERROR(VLOOKUP($A46&amp;$AF$2,recordstotaallijst!$A:$Q,14,FALSE),"")</f>
        <v/>
      </c>
      <c r="AG46" s="88" t="str">
        <f>IFERROR(VLOOKUP($A46&amp;$AF$2,recordstotaallijst!$A:$Q,13,FALSE),"")</f>
        <v/>
      </c>
      <c r="AH46" s="89" t="str">
        <f>IFERROR(VLOOKUP($A46&amp;$AF$2,recordstotaallijst!$A:$Q,15,FALSE),"")</f>
        <v/>
      </c>
      <c r="AI46" s="90" t="str">
        <f>IFERROR(VLOOKUP($A46&amp;$AI$2,recordstotaallijst!$A:$Q,14,FALSE),"")</f>
        <v/>
      </c>
      <c r="AJ46" s="85" t="str">
        <f>IFERROR(VLOOKUP($A46&amp;$AI$2,recordstotaallijst!$A:$Q,13,FALSE),"")</f>
        <v/>
      </c>
      <c r="AK46" s="86" t="str">
        <f>IFERROR(VLOOKUP($A46&amp;$AI$2,recordstotaallijst!$A:$Q,15,FALSE),"")</f>
        <v/>
      </c>
      <c r="AL46" s="87" t="str">
        <f>IFERROR(VLOOKUP($A46&amp;$AL$2,recordstotaallijst!$A:$Q,14,FALSE),"")</f>
        <v/>
      </c>
      <c r="AM46" s="88" t="str">
        <f>IFERROR(VLOOKUP($A46&amp;$AL$2,recordstotaallijst!$A:$Q,13,FALSE),"")</f>
        <v/>
      </c>
      <c r="AN46" s="89" t="str">
        <f>IFERROR(VLOOKUP($A46&amp;$AL$2,recordstotaallijst!$A:$Q,15,FALSE),"")</f>
        <v/>
      </c>
      <c r="AO46" s="90" t="str">
        <f>IFERROR(VLOOKUP($A46&amp;$AO$2,recordstotaallijst!$A:$Q,14,FALSE),"")</f>
        <v/>
      </c>
      <c r="AP46" s="85" t="str">
        <f>IFERROR(VLOOKUP($A46&amp;$AO$2,recordstotaallijst!$A:$Q,13,FALSE),"")</f>
        <v/>
      </c>
      <c r="AQ46" s="86" t="str">
        <f>IFERROR(VLOOKUP($A46&amp;$AO$2,recordstotaallijst!$A:$Q,15,FALSE),"")</f>
        <v/>
      </c>
      <c r="AR46" s="87" t="str">
        <f>IFERROR(VLOOKUP($A46&amp;$AR$2,recordstotaallijst!$A:$Q,14,FALSE),"")</f>
        <v/>
      </c>
      <c r="AS46" s="88" t="str">
        <f>IFERROR(VLOOKUP($A46&amp;$AR$2,recordstotaallijst!$A:$Q,13,FALSE),"")</f>
        <v/>
      </c>
      <c r="AT46" s="89" t="str">
        <f>IFERROR(VLOOKUP($A46&amp;$AR$2,recordstotaallijst!$A:$Q,15,FALSE),"")</f>
        <v/>
      </c>
      <c r="AU46" s="90" t="str">
        <f>IFERROR(VLOOKUP($A46&amp;$AU$2,recordstotaallijst!$A:$Q,14,FALSE),"")</f>
        <v/>
      </c>
      <c r="AV46" s="85" t="str">
        <f>IFERROR(VLOOKUP($A46&amp;$AU$2,recordstotaallijst!$A:$Q,13,FALSE),"")</f>
        <v/>
      </c>
      <c r="AW46" s="91" t="str">
        <f>IFERROR(VLOOKUP($A46&amp;$AU$2,recordstotaallijst!$A:$Q,15,FALSE),"")</f>
        <v/>
      </c>
    </row>
    <row r="47" spans="1:49" s="83" customFormat="1" ht="18.3" x14ac:dyDescent="0.7">
      <c r="A47" s="29"/>
      <c r="B47" s="30"/>
      <c r="C47" s="29" t="s">
        <v>15</v>
      </c>
      <c r="D47" s="31"/>
      <c r="E47" s="44" t="str">
        <f>IFERROR(VLOOKUP($A47&amp;$E$2,recordstotaallijst!$A$2:$Q$102,14,FALSE),"")</f>
        <v/>
      </c>
      <c r="F47" s="45" t="str">
        <f>IFERROR(VLOOKUP($A47&amp;$E$2,recordstotaallijst!$A$2:$Q$102,13,FALSE),"")</f>
        <v/>
      </c>
      <c r="G47" s="46" t="str">
        <f>IFERROR(VLOOKUP($A47&amp;$E$2,recordstotaallijst!$A$2:$Q$102,15,FALSE),"")</f>
        <v/>
      </c>
      <c r="H47" s="92" t="str">
        <f>IFERROR(VLOOKUP($A47&amp;$H$2,recordstotaallijst!$A$2:$Q$102,14,FALSE),"")</f>
        <v/>
      </c>
      <c r="I47" s="93" t="str">
        <f>IFERROR(VLOOKUP($A47&amp;$H$2,recordstotaallijst!$A$2:$Q$102,13,FALSE),"")</f>
        <v/>
      </c>
      <c r="J47" s="94" t="str">
        <f>IFERROR(VLOOKUP($A47&amp;$H$2,recordstotaallijst!$A$2:$Q$102,15,FALSE),"")</f>
        <v/>
      </c>
      <c r="K47" s="95" t="str">
        <f>IFERROR(VLOOKUP($A47&amp;$K$2,recordstotaallijst!$A$2:$Q$102,14,FALSE),"")</f>
        <v/>
      </c>
      <c r="L47" s="96" t="str">
        <f>IFERROR(VLOOKUP($A47&amp;$K$2,recordstotaallijst!$A$2:$Q$102,13,FALSE),"")</f>
        <v/>
      </c>
      <c r="M47" s="97" t="str">
        <f>IFERROR(VLOOKUP($A47&amp;$K$2,recordstotaallijst!$A$2:$Q$102,15,FALSE),"")</f>
        <v/>
      </c>
      <c r="N47" s="95" t="str">
        <f>IFERROR(VLOOKUP($A47&amp;$N$2,recordstotaallijst!$A$2:$Q$102,14,FALSE),"")</f>
        <v/>
      </c>
      <c r="O47" s="96" t="str">
        <f>IFERROR(VLOOKUP($A47&amp;$N$2,recordstotaallijst!$A$2:$Q$102,13,FALSE),"")</f>
        <v/>
      </c>
      <c r="P47" s="97" t="str">
        <f>IFERROR(VLOOKUP($A47&amp;$N$2,recordstotaallijst!$A$2:$Q$102,15,FALSE),"")</f>
        <v/>
      </c>
      <c r="Q47" s="95" t="str">
        <f>IFERROR(VLOOKUP($A47&amp;$Q$2,recordstotaallijst!$A$2:$Q$102,14,FALSE),"")</f>
        <v/>
      </c>
      <c r="R47" s="96" t="str">
        <f>IFERROR(VLOOKUP($A47&amp;$Q$2,recordstotaallijst!$A$2:$Q$102,13,FALSE),"")</f>
        <v/>
      </c>
      <c r="S47" s="97" t="str">
        <f>IFERROR(VLOOKUP($A47&amp;$Q$2,recordstotaallijst!$A$2:$Q$102,15,FALSE),"")</f>
        <v/>
      </c>
      <c r="T47" s="95" t="str">
        <f>IFERROR(VLOOKUP($A47&amp;$T$2,recordstotaallijst!$A$2:$Q$102,14,FALSE),"")</f>
        <v/>
      </c>
      <c r="U47" s="96" t="str">
        <f>IFERROR(VLOOKUP($A47&amp;$T$2,recordstotaallijst!$A$2:$Q$102,13,FALSE),"")</f>
        <v/>
      </c>
      <c r="V47" s="97" t="str">
        <f>IFERROR(VLOOKUP($A47&amp;$T$2,recordstotaallijst!$A$2:$Q$102,15,FALSE),"")</f>
        <v/>
      </c>
      <c r="W47" s="95" t="str">
        <f>IFERROR(VLOOKUP($A47&amp;$W$2,recordstotaallijst!$A$2:$Q$102,14,FALSE),"")</f>
        <v/>
      </c>
      <c r="X47" s="96" t="str">
        <f>IFERROR(VLOOKUP($A47&amp;$W$2,recordstotaallijst!$A$2:$Q$102,13,FALSE),"")</f>
        <v/>
      </c>
      <c r="Y47" s="97" t="str">
        <f>IFERROR(VLOOKUP($A47&amp;$W$2,recordstotaallijst!$A$2:$Q$102,15,FALSE),"")</f>
        <v/>
      </c>
      <c r="Z47" s="95" t="str">
        <f>IFERROR(VLOOKUP($A47&amp;$Z$2,recordstotaallijst!$A$2:$Q$102,14,FALSE),"")</f>
        <v/>
      </c>
      <c r="AA47" s="96" t="str">
        <f>IFERROR(VLOOKUP($A47&amp;$Z$2,recordstotaallijst!$A$2:$Q$102,13,FALSE),"")</f>
        <v/>
      </c>
      <c r="AB47" s="97" t="str">
        <f>IFERROR(VLOOKUP($A47&amp;$Z$2,recordstotaallijst!$A$2:$Q$102,15,FALSE),"")</f>
        <v/>
      </c>
      <c r="AC47" s="95" t="str">
        <f>IFERROR(VLOOKUP($A47&amp;$AC$2,recordstotaallijst!$A$2:$Q$102,14,FALSE),"")</f>
        <v/>
      </c>
      <c r="AD47" s="96" t="str">
        <f>IFERROR(VLOOKUP($A47&amp;$AC$2,recordstotaallijst!$A$2:$Q$102,13,FALSE),"")</f>
        <v/>
      </c>
      <c r="AE47" s="97" t="str">
        <f>IFERROR(VLOOKUP($A47&amp;$AC$2,recordstotaallijst!$A$2:$Q$102,15,FALSE),"")</f>
        <v/>
      </c>
      <c r="AF47" s="95" t="str">
        <f>IFERROR(VLOOKUP($A47&amp;$AF$2,recordstotaallijst!$A$2:$Q$102,14,FALSE),"")</f>
        <v/>
      </c>
      <c r="AG47" s="96" t="str">
        <f>IFERROR(VLOOKUP($A47&amp;$AF$2,recordstotaallijst!$A$2:$Q$102,13,FALSE),"")</f>
        <v/>
      </c>
      <c r="AH47" s="97" t="str">
        <f>IFERROR(VLOOKUP($A47&amp;$AF$2,recordstotaallijst!$A$2:$Q$102,15,FALSE),"")</f>
        <v/>
      </c>
      <c r="AI47" s="98" t="str">
        <f>IFERROR(VLOOKUP($A47&amp;$AI$2,recordstotaallijst!$A$2:$Q$102,14,FALSE),"")</f>
        <v/>
      </c>
      <c r="AJ47" s="93" t="str">
        <f>IFERROR(VLOOKUP($A47&amp;$AI$2,recordstotaallijst!$A$2:$Q$102,13,FALSE),"")</f>
        <v/>
      </c>
      <c r="AK47" s="94" t="str">
        <f>IFERROR(VLOOKUP($A47&amp;$AI$2,recordstotaallijst!$A$2:$Q$102,15,FALSE),"")</f>
        <v/>
      </c>
      <c r="AL47" s="95" t="str">
        <f>IFERROR(VLOOKUP($A47&amp;$AL$2,recordstotaallijst!$A$2:$Q$102,14,FALSE),"")</f>
        <v/>
      </c>
      <c r="AM47" s="96" t="str">
        <f>IFERROR(VLOOKUP($A47&amp;$AL$2,recordstotaallijst!$A$2:$Q$102,13,FALSE),"")</f>
        <v/>
      </c>
      <c r="AN47" s="97" t="str">
        <f>IFERROR(VLOOKUP($A47&amp;$AL$2,recordstotaallijst!$A$2:$Q$102,15,FALSE),"")</f>
        <v/>
      </c>
      <c r="AO47" s="98" t="str">
        <f>IFERROR(VLOOKUP($A47&amp;$AO$2,recordstotaallijst!$A$2:$Q$102,14,FALSE),"")</f>
        <v/>
      </c>
      <c r="AP47" s="99" t="str">
        <f>IFERROR(VLOOKUP($A47&amp;$AO$2,recordstotaallijst!$A$2:$Q$102,10,FALSE),"")</f>
        <v/>
      </c>
      <c r="AQ47" s="94" t="str">
        <f>IFERROR(VLOOKUP($A47&amp;$AO$2,recordstotaallijst!$A$2:$Q$102,15,FALSE),"")</f>
        <v/>
      </c>
      <c r="AR47" s="95" t="str">
        <f>IFERROR(VLOOKUP($A47&amp;$AR$2,recordstotaallijst!$A$2:$Q$102,14,FALSE),"")</f>
        <v/>
      </c>
      <c r="AS47" s="96" t="str">
        <f>IFERROR(VLOOKUP($A47&amp;$AR$2,recordstotaallijst!$A$2:$Q$102,13,FALSE),"")</f>
        <v/>
      </c>
      <c r="AT47" s="97" t="str">
        <f>IFERROR(VLOOKUP($A47&amp;$AR$2,recordstotaallijst!$A$2:$Q$102,15,FALSE),"")</f>
        <v/>
      </c>
      <c r="AU47" s="98" t="str">
        <f>IFERROR(VLOOKUP($A47&amp;$AU$2,recordstotaallijst!$A$2:$Q$102,14,FALSE),"")</f>
        <v/>
      </c>
      <c r="AV47" s="93" t="str">
        <f>IFERROR(VLOOKUP($A47&amp;$AU$2,recordstotaallijst!$A$2:$Q$102,13,FALSE),"")</f>
        <v/>
      </c>
      <c r="AW47" s="100" t="str">
        <f>IFERROR(VLOOKUP($A47&amp;$AU$2,recordstotaallijst!$A$2:$Q$102,15,FALSE),"")</f>
        <v/>
      </c>
    </row>
    <row r="48" spans="1:49" x14ac:dyDescent="0.55000000000000004">
      <c r="A48" s="36" t="s">
        <v>234</v>
      </c>
      <c r="B48" s="37"/>
      <c r="D48" s="38">
        <v>25</v>
      </c>
      <c r="E48" s="42" t="str">
        <f>IFERROR(VLOOKUP($A48&amp;$E$2,recordstotaallijst!$A:$Q,14,FALSE),"")</f>
        <v/>
      </c>
      <c r="F48" s="39" t="str">
        <f>IFERROR(VLOOKUP($A48&amp;$E$2,recordstotaallijst!$A:$Q,13,FALSE),"")</f>
        <v/>
      </c>
      <c r="G48" s="40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7" t="str">
        <f>IFERROR(VLOOKUP($A48&amp;$K$2,recordstotaallijst!$A:$Q,14,FALSE),"")</f>
        <v/>
      </c>
      <c r="L48" s="88" t="str">
        <f>IFERROR(VLOOKUP($A48&amp;$K$2,recordstotaallijst!$A:$Q,13,FALSE),"")</f>
        <v/>
      </c>
      <c r="M48" s="89" t="str">
        <f>IFERROR(VLOOKUP($A48&amp;$K$2,recordstotaallijst!$A:$Q,15,FALSE),"")</f>
        <v/>
      </c>
      <c r="N48" s="87" t="str">
        <f>IFERROR(VLOOKUP($A48&amp;$N$2,recordstotaallijst!$A:$Q,14,FALSE),"")</f>
        <v/>
      </c>
      <c r="O48" s="88" t="str">
        <f>IFERROR(VLOOKUP($A48&amp;$N$2,recordstotaallijst!$A:$Q,13,FALSE),"")</f>
        <v/>
      </c>
      <c r="P48" s="89" t="str">
        <f>IFERROR(VLOOKUP($A48&amp;$N$2,recordstotaallijst!$A:$Q,15,FALSE),"")</f>
        <v/>
      </c>
      <c r="Q48" s="87" t="str">
        <f>IFERROR(VLOOKUP($A48&amp;$Q$2,recordstotaallijst!$A:$Q,14,FALSE),"")</f>
        <v/>
      </c>
      <c r="R48" s="88" t="str">
        <f>IFERROR(VLOOKUP($A48&amp;$Q$2,recordstotaallijst!$A:$Q,13,FALSE),"")</f>
        <v/>
      </c>
      <c r="S48" s="89" t="str">
        <f>IFERROR(VLOOKUP($A48&amp;$Q$2,recordstotaallijst!$A:$Q,15,FALSE),"")</f>
        <v/>
      </c>
      <c r="T48" s="87" t="str">
        <f>IFERROR(VLOOKUP($A48&amp;$T$2,recordstotaallijst!$A:$Q,14,FALSE),"")</f>
        <v/>
      </c>
      <c r="U48" s="88" t="str">
        <f>IFERROR(VLOOKUP($A48&amp;$T$2,recordstotaallijst!$A:$Q,13,FALSE),"")</f>
        <v/>
      </c>
      <c r="V48" s="89" t="str">
        <f>IFERROR(VLOOKUP($A48&amp;$T$2,recordstotaallijst!$A:$Q,15,FALSE),"")</f>
        <v/>
      </c>
      <c r="W48" s="87" t="str">
        <f>IFERROR(VLOOKUP($A48&amp;$W$2,recordstotaallijst!$A:$Q,14,FALSE),"")</f>
        <v/>
      </c>
      <c r="X48" s="88" t="str">
        <f>IFERROR(VLOOKUP($A48&amp;$W$2,recordstotaallijst!$A:$Q,13,FALSE),"")</f>
        <v/>
      </c>
      <c r="Y48" s="89" t="str">
        <f>IFERROR(VLOOKUP($A48&amp;$W$2,recordstotaallijst!$A:$Q,15,FALSE),"")</f>
        <v/>
      </c>
      <c r="Z48" s="87" t="str">
        <f>IFERROR(VLOOKUP($A48&amp;$Z$2,recordstotaallijst!$A:$Q,14,FALSE),"")</f>
        <v/>
      </c>
      <c r="AA48" s="88" t="str">
        <f>IFERROR(VLOOKUP($A48&amp;$Z$2,recordstotaallijst!$A:$Q,13,FALSE),"")</f>
        <v/>
      </c>
      <c r="AB48" s="89" t="str">
        <f>IFERROR(VLOOKUP($A48&amp;$Z$2,recordstotaallijst!$A:$Q,15,FALSE),"")</f>
        <v/>
      </c>
      <c r="AC48" s="87" t="str">
        <f>IFERROR(VLOOKUP($A48&amp;$AC$2,recordstotaallijst!$A:$Q,14,FALSE),"")</f>
        <v/>
      </c>
      <c r="AD48" s="88" t="str">
        <f>IFERROR(VLOOKUP($A48&amp;$AC$2,recordstotaallijst!$A:$Q,13,FALSE),"")</f>
        <v/>
      </c>
      <c r="AE48" s="89" t="str">
        <f>IFERROR(VLOOKUP($A48&amp;$AC$2,recordstotaallijst!$A:$Q,15,FALSE),"")</f>
        <v/>
      </c>
      <c r="AF48" s="87" t="str">
        <f>IFERROR(VLOOKUP($A48&amp;$AF$2,recordstotaallijst!$A:$Q,14,FALSE),"")</f>
        <v/>
      </c>
      <c r="AG48" s="88" t="str">
        <f>IFERROR(VLOOKUP($A48&amp;$AF$2,recordstotaallijst!$A:$Q,13,FALSE),"")</f>
        <v/>
      </c>
      <c r="AH48" s="89" t="str">
        <f>IFERROR(VLOOKUP($A48&amp;$AF$2,recordstotaallijst!$A:$Q,15,FALSE),"")</f>
        <v/>
      </c>
      <c r="AI48" s="90" t="str">
        <f>IFERROR(VLOOKUP($A48&amp;$AI$2,recordstotaallijst!$A:$Q,14,FALSE),"")</f>
        <v/>
      </c>
      <c r="AJ48" s="85" t="str">
        <f>IFERROR(VLOOKUP($A48&amp;$AI$2,recordstotaallijst!$A:$Q,13,FALSE),"")</f>
        <v/>
      </c>
      <c r="AK48" s="86" t="str">
        <f>IFERROR(VLOOKUP($A48&amp;$AI$2,recordstotaallijst!$A:$Q,15,FALSE),"")</f>
        <v/>
      </c>
      <c r="AL48" s="87" t="str">
        <f>IFERROR(VLOOKUP($A48&amp;$AL$2,recordstotaallijst!$A:$Q,14,FALSE),"")</f>
        <v/>
      </c>
      <c r="AM48" s="88" t="str">
        <f>IFERROR(VLOOKUP($A48&amp;$AL$2,recordstotaallijst!$A:$Q,13,FALSE),"")</f>
        <v/>
      </c>
      <c r="AN48" s="89" t="str">
        <f>IFERROR(VLOOKUP($A48&amp;$AL$2,recordstotaallijst!$A:$Q,15,FALSE),"")</f>
        <v/>
      </c>
      <c r="AO48" s="90" t="str">
        <f>IFERROR(VLOOKUP($A48&amp;$AO$2,recordstotaallijst!$A:$Q,14,FALSE),"")</f>
        <v/>
      </c>
      <c r="AP48" s="85" t="str">
        <f>IFERROR(VLOOKUP($A48&amp;$AO$2,recordstotaallijst!$A:$Q,13,FALSE),"")</f>
        <v/>
      </c>
      <c r="AQ48" s="86" t="str">
        <f>IFERROR(VLOOKUP($A48&amp;$AO$2,recordstotaallijst!$A:$Q,15,FALSE),"")</f>
        <v/>
      </c>
      <c r="AR48" s="87" t="str">
        <f>IFERROR(VLOOKUP($A48&amp;$AR$2,recordstotaallijst!$A:$Q,14,FALSE),"")</f>
        <v/>
      </c>
      <c r="AS48" s="88" t="str">
        <f>IFERROR(VLOOKUP($A48&amp;$AR$2,recordstotaallijst!$A:$Q,13,FALSE),"")</f>
        <v/>
      </c>
      <c r="AT48" s="89" t="str">
        <f>IFERROR(VLOOKUP($A48&amp;$AR$2,recordstotaallijst!$A:$Q,15,FALSE),"")</f>
        <v/>
      </c>
      <c r="AU48" s="90" t="str">
        <f>IFERROR(VLOOKUP($A48&amp;$AU$2,recordstotaallijst!$A:$Q,14,FALSE),"")</f>
        <v/>
      </c>
      <c r="AV48" s="85" t="str">
        <f>IFERROR(VLOOKUP($A48&amp;$AU$2,recordstotaallijst!$A:$Q,13,FALSE),"")</f>
        <v/>
      </c>
      <c r="AW48" s="91" t="str">
        <f>IFERROR(VLOOKUP($A48&amp;$AU$2,recordstotaallijst!$A:$Q,15,FALSE),"")</f>
        <v/>
      </c>
    </row>
    <row r="49" spans="1:49" x14ac:dyDescent="0.55000000000000004">
      <c r="A49" s="36" t="s">
        <v>235</v>
      </c>
      <c r="B49" s="37"/>
      <c r="D49" s="38">
        <v>50</v>
      </c>
      <c r="E49" s="42" t="str">
        <f>IFERROR(VLOOKUP($A49&amp;$E$2,recordstotaallijst!$A:$Q,14,FALSE),"")</f>
        <v/>
      </c>
      <c r="F49" s="39" t="str">
        <f>IFERROR(VLOOKUP($A49&amp;$E$2,recordstotaallijst!$A:$Q,13,FALSE),"")</f>
        <v/>
      </c>
      <c r="G49" s="40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7" t="str">
        <f>IFERROR(VLOOKUP($A49&amp;$K$2,recordstotaallijst!$A:$Q,14,FALSE),"")</f>
        <v/>
      </c>
      <c r="L49" s="88" t="str">
        <f>IFERROR(VLOOKUP($A49&amp;$K$2,recordstotaallijst!$A:$Q,13,FALSE),"")</f>
        <v/>
      </c>
      <c r="M49" s="89" t="str">
        <f>IFERROR(VLOOKUP($A49&amp;$K$2,recordstotaallijst!$A:$Q,15,FALSE),"")</f>
        <v/>
      </c>
      <c r="N49" s="87" t="str">
        <f>IFERROR(VLOOKUP($A49&amp;$N$2,recordstotaallijst!$A:$Q,14,FALSE),"")</f>
        <v/>
      </c>
      <c r="O49" s="88" t="str">
        <f>IFERROR(VLOOKUP($A49&amp;$N$2,recordstotaallijst!$A:$Q,13,FALSE),"")</f>
        <v/>
      </c>
      <c r="P49" s="89" t="str">
        <f>IFERROR(VLOOKUP($A49&amp;$N$2,recordstotaallijst!$A:$Q,15,FALSE),"")</f>
        <v/>
      </c>
      <c r="Q49" s="87" t="str">
        <f>IFERROR(VLOOKUP($A49&amp;$Q$2,recordstotaallijst!$A:$Q,14,FALSE),"")</f>
        <v/>
      </c>
      <c r="R49" s="88" t="str">
        <f>IFERROR(VLOOKUP($A49&amp;$Q$2,recordstotaallijst!$A:$Q,13,FALSE),"")</f>
        <v/>
      </c>
      <c r="S49" s="89" t="str">
        <f>IFERROR(VLOOKUP($A49&amp;$Q$2,recordstotaallijst!$A:$Q,15,FALSE),"")</f>
        <v/>
      </c>
      <c r="T49" s="87" t="str">
        <f>IFERROR(VLOOKUP($A49&amp;$T$2,recordstotaallijst!$A:$Q,14,FALSE),"")</f>
        <v/>
      </c>
      <c r="U49" s="88" t="str">
        <f>IFERROR(VLOOKUP($A49&amp;$T$2,recordstotaallijst!$A:$Q,13,FALSE),"")</f>
        <v/>
      </c>
      <c r="V49" s="89" t="str">
        <f>IFERROR(VLOOKUP($A49&amp;$T$2,recordstotaallijst!$A:$Q,15,FALSE),"")</f>
        <v/>
      </c>
      <c r="W49" s="87" t="str">
        <f>IFERROR(VLOOKUP($A49&amp;$W$2,recordstotaallijst!$A:$Q,14,FALSE),"")</f>
        <v>Evy Saarloos</v>
      </c>
      <c r="X49" s="88">
        <f>IFERROR(VLOOKUP($A49&amp;$W$2,recordstotaallijst!$A:$Q,13,FALSE),"")</f>
        <v>5.1030092592592587E-4</v>
      </c>
      <c r="Y49" s="89">
        <f>IFERROR(VLOOKUP($A49&amp;$W$2,recordstotaallijst!$A:$Q,15,FALSE),"")</f>
        <v>45109</v>
      </c>
      <c r="Z49" s="87" t="str">
        <f>IFERROR(VLOOKUP($A49&amp;$Z$2,recordstotaallijst!$A:$Q,14,FALSE),"")</f>
        <v/>
      </c>
      <c r="AA49" s="88" t="str">
        <f>IFERROR(VLOOKUP($A49&amp;$Z$2,recordstotaallijst!$A:$Q,13,FALSE),"")</f>
        <v/>
      </c>
      <c r="AB49" s="89" t="str">
        <f>IFERROR(VLOOKUP($A49&amp;$Z$2,recordstotaallijst!$A:$Q,15,FALSE),"")</f>
        <v/>
      </c>
      <c r="AC49" s="87" t="str">
        <f>IFERROR(VLOOKUP($A49&amp;$AC$2,recordstotaallijst!$A:$Q,14,FALSE),"")</f>
        <v/>
      </c>
      <c r="AD49" s="88" t="str">
        <f>IFERROR(VLOOKUP($A49&amp;$AC$2,recordstotaallijst!$A:$Q,13,FALSE),"")</f>
        <v/>
      </c>
      <c r="AE49" s="89" t="str">
        <f>IFERROR(VLOOKUP($A49&amp;$AC$2,recordstotaallijst!$A:$Q,15,FALSE),"")</f>
        <v/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4.0451388888888893E-4</v>
      </c>
      <c r="AH49" s="89">
        <f>IFERROR(VLOOKUP($A49&amp;$AF$2,recordstotaallijst!$A:$Q,15,FALSE),"")</f>
        <v>43870</v>
      </c>
      <c r="AI49" s="90" t="str">
        <f>IFERROR(VLOOKUP($A49&amp;$AI$2,recordstotaallijst!$A:$Q,14,FALSE),"")</f>
        <v/>
      </c>
      <c r="AJ49" s="85" t="str">
        <f>IFERROR(VLOOKUP($A49&amp;$AI$2,recordstotaallijst!$A:$Q,13,FALSE),"")</f>
        <v/>
      </c>
      <c r="AK49" s="86" t="str">
        <f>IFERROR(VLOOKUP($A49&amp;$AI$2,recordstotaallijst!$A:$Q,15,FALSE),"")</f>
        <v/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3.6608796296296297E-4</v>
      </c>
      <c r="AN49" s="89">
        <f>IFERROR(VLOOKUP($A49&amp;$AL$2,recordstotaallijst!$A:$Q,15,FALSE),"")</f>
        <v>44669</v>
      </c>
      <c r="AO49" s="90" t="str">
        <f>IFERROR(VLOOKUP($A49&amp;$AO$2,recordstotaallijst!$A:$Q,14,FALSE),"")</f>
        <v>Britt Colijn</v>
      </c>
      <c r="AP49" s="85">
        <f>IFERROR(VLOOKUP($A49&amp;$AO$2,recordstotaallijst!$A:$Q,13,FALSE),"")</f>
        <v>3.5370370370370368E-4</v>
      </c>
      <c r="AQ49" s="86">
        <f>IFERROR(VLOOKUP($A49&amp;$AO$2,recordstotaallijst!$A:$Q,15,FALSE),"")</f>
        <v>45026</v>
      </c>
      <c r="AR49" s="87" t="str">
        <f>IFERROR(VLOOKUP($A49&amp;$AR$2,recordstotaallijst!$A:$Q,14,FALSE),"")</f>
        <v>Britt Colijn</v>
      </c>
      <c r="AS49" s="88">
        <f>IFERROR(VLOOKUP($A49&amp;$AR$2,recordstotaallijst!$A:$Q,13,FALSE),"")</f>
        <v>3.5671296296296297E-4</v>
      </c>
      <c r="AT49" s="89">
        <f>IFERROR(VLOOKUP($A49&amp;$AR$2,recordstotaallijst!$A:$Q,15,FALSE),"")</f>
        <v>45445</v>
      </c>
      <c r="AU49" s="90" t="str">
        <f>IFERROR(VLOOKUP($A49&amp;$AU$2,recordstotaallijst!$A:$Q,14,FALSE),"")</f>
        <v>Amelie de Jonge</v>
      </c>
      <c r="AV49" s="85">
        <f>IFERROR(VLOOKUP($A49&amp;$AU$2,recordstotaallijst!$A:$Q,13,FALSE),"")</f>
        <v>3.9340277777777773E-4</v>
      </c>
      <c r="AW49" s="91">
        <f>IFERROR(VLOOKUP($A49&amp;$AU$2,recordstotaallijst!$A:$Q,15,FALSE),"")</f>
        <v>44669</v>
      </c>
    </row>
    <row r="50" spans="1:49" x14ac:dyDescent="0.55000000000000004">
      <c r="A50" s="36" t="s">
        <v>236</v>
      </c>
      <c r="B50" s="37"/>
      <c r="D50" s="38">
        <v>100</v>
      </c>
      <c r="E50" s="42" t="str">
        <f>IFERROR(VLOOKUP($A50&amp;$E$2,recordstotaallijst!$A:$Q,14,FALSE),"")</f>
        <v/>
      </c>
      <c r="F50" s="39" t="str">
        <f>IFERROR(VLOOKUP($A50&amp;$E$2,recordstotaallijst!$A:$Q,13,FALSE),"")</f>
        <v/>
      </c>
      <c r="G50" s="40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7" t="str">
        <f>IFERROR(VLOOKUP($A50&amp;$K$2,recordstotaallijst!$A:$Q,14,FALSE),"")</f>
        <v/>
      </c>
      <c r="L50" s="88" t="str">
        <f>IFERROR(VLOOKUP($A50&amp;$K$2,recordstotaallijst!$A:$Q,13,FALSE),"")</f>
        <v/>
      </c>
      <c r="M50" s="89" t="str">
        <f>IFERROR(VLOOKUP($A50&amp;$K$2,recordstotaallijst!$A:$Q,15,FALSE),"")</f>
        <v/>
      </c>
      <c r="N50" s="87" t="str">
        <f>IFERROR(VLOOKUP($A50&amp;$N$2,recordstotaallijst!$A:$Q,14,FALSE),"")</f>
        <v/>
      </c>
      <c r="O50" s="88" t="str">
        <f>IFERROR(VLOOKUP($A50&amp;$N$2,recordstotaallijst!$A:$Q,13,FALSE),"")</f>
        <v/>
      </c>
      <c r="P50" s="89" t="str">
        <f>IFERROR(VLOOKUP($A50&amp;$N$2,recordstotaallijst!$A:$Q,15,FALSE),"")</f>
        <v/>
      </c>
      <c r="Q50" s="87" t="str">
        <f>IFERROR(VLOOKUP($A50&amp;$Q$2,recordstotaallijst!$A:$Q,14,FALSE),"")</f>
        <v/>
      </c>
      <c r="R50" s="88" t="str">
        <f>IFERROR(VLOOKUP($A50&amp;$Q$2,recordstotaallijst!$A:$Q,13,FALSE),"")</f>
        <v/>
      </c>
      <c r="S50" s="89" t="str">
        <f>IFERROR(VLOOKUP($A50&amp;$Q$2,recordstotaallijst!$A:$Q,15,FALSE),"")</f>
        <v/>
      </c>
      <c r="T50" s="87" t="str">
        <f>IFERROR(VLOOKUP($A50&amp;$T$2,recordstotaallijst!$A:$Q,14,FALSE),"")</f>
        <v/>
      </c>
      <c r="U50" s="88" t="str">
        <f>IFERROR(VLOOKUP($A50&amp;$T$2,recordstotaallijst!$A:$Q,13,FALSE),"")</f>
        <v/>
      </c>
      <c r="V50" s="89" t="str">
        <f>IFERROR(VLOOKUP($A50&amp;$T$2,recordstotaallijst!$A:$Q,15,FALSE),"")</f>
        <v/>
      </c>
      <c r="W50" s="87" t="str">
        <f>IFERROR(VLOOKUP($A50&amp;$W$2,recordstotaallijst!$A:$Q,14,FALSE),"")</f>
        <v/>
      </c>
      <c r="X50" s="88" t="str">
        <f>IFERROR(VLOOKUP($A50&amp;$W$2,recordstotaallijst!$A:$Q,13,FALSE),"")</f>
        <v/>
      </c>
      <c r="Y50" s="89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87" t="str">
        <f>IFERROR(VLOOKUP($A50&amp;$AC$2,recordstotaallijst!$A:$Q,14,FALSE),"")</f>
        <v/>
      </c>
      <c r="AD50" s="88" t="str">
        <f>IFERROR(VLOOKUP($A50&amp;$AC$2,recordstotaallijst!$A:$Q,13,FALSE),"")</f>
        <v/>
      </c>
      <c r="AE50" s="89" t="str">
        <f>IFERROR(VLOOKUP($A50&amp;$AC$2,recordstotaallijst!$A:$Q,15,FALSE),"")</f>
        <v/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8.7708333333333334E-4</v>
      </c>
      <c r="AH50" s="89">
        <f>IFERROR(VLOOKUP($A50&amp;$AF$2,recordstotaallijst!$A:$Q,15,FALSE),"")</f>
        <v>43870</v>
      </c>
      <c r="AI50" s="90" t="str">
        <f>IFERROR(VLOOKUP($A50&amp;$AI$2,recordstotaallijst!$A:$Q,14,FALSE),"")</f>
        <v/>
      </c>
      <c r="AJ50" s="85" t="str">
        <f>IFERROR(VLOOKUP($A50&amp;$AI$2,recordstotaallijst!$A:$Q,13,FALSE),"")</f>
        <v/>
      </c>
      <c r="AK50" s="86" t="str">
        <f>IFERROR(VLOOKUP($A50&amp;$AI$2,recordstotaallijst!$A:$Q,15,FALSE),"")</f>
        <v/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7.9571759259259255E-4</v>
      </c>
      <c r="AN50" s="89">
        <f>IFERROR(VLOOKUP($A50&amp;$AL$2,recordstotaallijst!$A:$Q,15,FALSE),"")</f>
        <v>44724</v>
      </c>
      <c r="AO50" s="90" t="str">
        <f>IFERROR(VLOOKUP($A50&amp;$AO$2,recordstotaallijst!$A:$Q,14,FALSE),"")</f>
        <v>Britt Colijn</v>
      </c>
      <c r="AP50" s="85">
        <f>IFERROR(VLOOKUP($A50&amp;$AO$2,recordstotaallijst!$A:$Q,13,FALSE),"")</f>
        <v>7.9594907407407425E-4</v>
      </c>
      <c r="AQ50" s="86">
        <f>IFERROR(VLOOKUP($A50&amp;$AO$2,recordstotaallijst!$A:$Q,15,FALSE),"")</f>
        <v>45059</v>
      </c>
      <c r="AR50" s="87" t="str">
        <f>IFERROR(VLOOKUP($A50&amp;$AR$2,recordstotaallijst!$A:$Q,14,FALSE),"")</f>
        <v>Britt Colijn</v>
      </c>
      <c r="AS50" s="88">
        <f>IFERROR(VLOOKUP($A50&amp;$AR$2,recordstotaallijst!$A:$Q,13,FALSE),"")</f>
        <v>8.0138888888888881E-4</v>
      </c>
      <c r="AT50" s="89">
        <f>IFERROR(VLOOKUP($A50&amp;$AR$2,recordstotaallijst!$A:$Q,15,FALSE),"")</f>
        <v>45395</v>
      </c>
      <c r="AU50" s="90" t="str">
        <f>IFERROR(VLOOKUP($A50&amp;$AU$2,recordstotaallijst!$A:$Q,14,FALSE),"")</f>
        <v>Isabella Grijseels</v>
      </c>
      <c r="AV50" s="85">
        <f>IFERROR(VLOOKUP($A50&amp;$AU$2,recordstotaallijst!$A:$Q,13,FALSE),"")</f>
        <v>9.2326388888888883E-4</v>
      </c>
      <c r="AW50" s="91">
        <f>IFERROR(VLOOKUP($A50&amp;$AU$2,recordstotaallijst!$A:$Q,15,FALSE),"")</f>
        <v>44990</v>
      </c>
    </row>
    <row r="51" spans="1:49" x14ac:dyDescent="0.55000000000000004">
      <c r="A51" s="36" t="s">
        <v>237</v>
      </c>
      <c r="B51" s="37"/>
      <c r="D51" s="38">
        <v>200</v>
      </c>
      <c r="E51" s="42" t="str">
        <f>IFERROR(VLOOKUP($A51&amp;$E$2,recordstotaallijst!$A:$Q,14,FALSE),"")</f>
        <v/>
      </c>
      <c r="F51" s="39" t="str">
        <f>IFERROR(VLOOKUP($A51&amp;$E$2,recordstotaallijst!$A:$Q,13,FALSE),"")</f>
        <v/>
      </c>
      <c r="G51" s="40" t="str">
        <f>IFERROR(VLOOKUP($A51&amp;$E$2,recordstotaallijst!$A:$Q,15,FALSE),"")</f>
        <v/>
      </c>
      <c r="H51" s="84" t="str">
        <f>IFERROR(VLOOKUP($A51&amp;$H$2,recordstotaallijst!$A:$Q,14,FALSE),"")</f>
        <v/>
      </c>
      <c r="I51" s="85" t="str">
        <f>IFERROR(VLOOKUP($A51&amp;$H$2,recordstotaallijst!$A:$Q,13,FALSE),"")</f>
        <v/>
      </c>
      <c r="J51" s="86" t="str">
        <f>IFERROR(VLOOKUP($A51&amp;$H$2,recordstotaallijst!$A:$Q,15,FALSE),"")</f>
        <v/>
      </c>
      <c r="K51" s="87" t="str">
        <f>IFERROR(VLOOKUP($A51&amp;$K$2,recordstotaallijst!$A:$Q,14,FALSE),"")</f>
        <v/>
      </c>
      <c r="L51" s="88" t="str">
        <f>IFERROR(VLOOKUP($A51&amp;$K$2,recordstotaallijst!$A:$Q,13,FALSE),"")</f>
        <v/>
      </c>
      <c r="M51" s="89" t="str">
        <f>IFERROR(VLOOKUP($A51&amp;$K$2,recordstotaallijst!$A:$Q,15,FALSE),"")</f>
        <v/>
      </c>
      <c r="N51" s="87" t="str">
        <f>IFERROR(VLOOKUP($A51&amp;$N$2,recordstotaallijst!$A:$Q,14,FALSE),"")</f>
        <v/>
      </c>
      <c r="O51" s="88" t="str">
        <f>IFERROR(VLOOKUP($A51&amp;$N$2,recordstotaallijst!$A:$Q,13,FALSE),"")</f>
        <v/>
      </c>
      <c r="P51" s="89" t="str">
        <f>IFERROR(VLOOKUP($A51&amp;$N$2,recordstotaallijst!$A:$Q,15,FALSE),"")</f>
        <v/>
      </c>
      <c r="Q51" s="87" t="str">
        <f>IFERROR(VLOOKUP($A51&amp;$Q$2,recordstotaallijst!$A:$Q,14,FALSE),"")</f>
        <v/>
      </c>
      <c r="R51" s="88" t="str">
        <f>IFERROR(VLOOKUP($A51&amp;$Q$2,recordstotaallijst!$A:$Q,13,FALSE),"")</f>
        <v/>
      </c>
      <c r="S51" s="89" t="str">
        <f>IFERROR(VLOOKUP($A51&amp;$Q$2,recordstotaallijst!$A:$Q,15,FALSE),"")</f>
        <v/>
      </c>
      <c r="T51" s="87" t="str">
        <f>IFERROR(VLOOKUP($A51&amp;$T$2,recordstotaallijst!$A:$Q,14,FALSE),"")</f>
        <v/>
      </c>
      <c r="U51" s="88" t="str">
        <f>IFERROR(VLOOKUP($A51&amp;$T$2,recordstotaallijst!$A:$Q,13,FALSE),"")</f>
        <v/>
      </c>
      <c r="V51" s="89" t="str">
        <f>IFERROR(VLOOKUP($A51&amp;$T$2,recordstotaallijst!$A:$Q,15,FALSE),"")</f>
        <v/>
      </c>
      <c r="W51" s="87" t="str">
        <f>IFERROR(VLOOKUP($A51&amp;$W$2,recordstotaallijst!$A:$Q,14,FALSE),"")</f>
        <v/>
      </c>
      <c r="X51" s="88" t="str">
        <f>IFERROR(VLOOKUP($A51&amp;$W$2,recordstotaallijst!$A:$Q,13,FALSE),"")</f>
        <v/>
      </c>
      <c r="Y51" s="89" t="str">
        <f>IFERROR(VLOOKUP($A51&amp;$W$2,recordstotaallijst!$A:$Q,15,FALSE),"")</f>
        <v/>
      </c>
      <c r="Z51" s="87" t="str">
        <f>IFERROR(VLOOKUP($A51&amp;$Z$2,recordstotaallijst!$A:$Q,14,FALSE),"")</f>
        <v/>
      </c>
      <c r="AA51" s="88" t="str">
        <f>IFERROR(VLOOKUP($A51&amp;$Z$2,recordstotaallijst!$A:$Q,13,FALSE),"")</f>
        <v/>
      </c>
      <c r="AB51" s="89" t="str">
        <f>IFERROR(VLOOKUP($A51&amp;$Z$2,recordstotaallijst!$A:$Q,15,FALSE),"")</f>
        <v/>
      </c>
      <c r="AC51" s="87" t="str">
        <f>IFERROR(VLOOKUP($A51&amp;$AC$2,recordstotaallijst!$A:$Q,14,FALSE),"")</f>
        <v/>
      </c>
      <c r="AD51" s="88" t="str">
        <f>IFERROR(VLOOKUP($A51&amp;$AC$2,recordstotaallijst!$A:$Q,13,FALSE),"")</f>
        <v/>
      </c>
      <c r="AE51" s="89" t="str">
        <f>IFERROR(VLOOKUP($A51&amp;$AC$2,recordstotaallijst!$A:$Q,15,FALSE),"")</f>
        <v/>
      </c>
      <c r="AF51" s="87" t="str">
        <f>IFERROR(VLOOKUP($A51&amp;$AF$2,recordstotaallijst!$A:$Q,14,FALSE),"")</f>
        <v/>
      </c>
      <c r="AG51" s="88" t="str">
        <f>IFERROR(VLOOKUP($A51&amp;$AF$2,recordstotaallijst!$A:$Q,13,FALSE),"")</f>
        <v/>
      </c>
      <c r="AH51" s="89" t="str">
        <f>IFERROR(VLOOKUP($A51&amp;$AF$2,recordstotaallijst!$A:$Q,15,FALSE),"")</f>
        <v/>
      </c>
      <c r="AI51" s="90" t="str">
        <f>IFERROR(VLOOKUP($A51&amp;$AI$2,recordstotaallijst!$A:$Q,14,FALSE),"")</f>
        <v/>
      </c>
      <c r="AJ51" s="85" t="str">
        <f>IFERROR(VLOOKUP($A51&amp;$AI$2,recordstotaallijst!$A:$Q,13,FALSE),"")</f>
        <v/>
      </c>
      <c r="AK51" s="86" t="str">
        <f>IFERROR(VLOOKUP($A51&amp;$AI$2,recordstotaallijst!$A:$Q,15,FALSE),"")</f>
        <v/>
      </c>
      <c r="AL51" s="87" t="str">
        <f>IFERROR(VLOOKUP($A51&amp;$AL$2,recordstotaallijst!$A:$Q,14,FALSE),"")</f>
        <v>Britt Colijn</v>
      </c>
      <c r="AM51" s="88">
        <f>IFERROR(VLOOKUP($A51&amp;$AL$2,recordstotaallijst!$A:$Q,13,FALSE),"")</f>
        <v>1.7950231481481482E-3</v>
      </c>
      <c r="AN51" s="89">
        <f>IFERROR(VLOOKUP($A51&amp;$AL$2,recordstotaallijst!$A:$Q,15,FALSE),"")</f>
        <v>44724</v>
      </c>
      <c r="AO51" s="90" t="str">
        <f>IFERROR(VLOOKUP($A51&amp;$AO$2,recordstotaallijst!$A:$Q,14,FALSE),"")</f>
        <v>Britt Colijn</v>
      </c>
      <c r="AP51" s="85">
        <f>IFERROR(VLOOKUP($A51&amp;$AO$2,recordstotaallijst!$A:$Q,13,FALSE),"")</f>
        <v>1.8077546296296296E-3</v>
      </c>
      <c r="AQ51" s="86">
        <f>IFERROR(VLOOKUP($A51&amp;$AO$2,recordstotaallijst!$A:$Q,15,FALSE),"")</f>
        <v>45088</v>
      </c>
      <c r="AR51" s="87" t="str">
        <f>IFERROR(VLOOKUP($A51&amp;$AR$2,recordstotaallijst!$A:$Q,14,FALSE),"")</f>
        <v>Britt Colijn</v>
      </c>
      <c r="AS51" s="88">
        <f>IFERROR(VLOOKUP($A51&amp;$AR$2,recordstotaallijst!$A:$Q,13,FALSE),"")</f>
        <v>1.7901620370370372E-3</v>
      </c>
      <c r="AT51" s="89">
        <f>IFERROR(VLOOKUP($A51&amp;$AR$2,recordstotaallijst!$A:$Q,15,FALSE),"")</f>
        <v>45459</v>
      </c>
      <c r="AU51" s="90" t="str">
        <f>IFERROR(VLOOKUP($A51&amp;$AU$2,recordstotaallijst!$A:$Q,14,FALSE),"")</f>
        <v/>
      </c>
      <c r="AV51" s="85" t="str">
        <f>IFERROR(VLOOKUP($A51&amp;$AU$2,recordstotaallijst!$A:$Q,13,FALSE),"")</f>
        <v/>
      </c>
      <c r="AW51" s="91" t="str">
        <f>IFERROR(VLOOKUP($A51&amp;$AU$2,recordstotaallijst!$A:$Q,15,FALSE),"")</f>
        <v/>
      </c>
    </row>
    <row r="52" spans="1:49" s="83" customFormat="1" ht="18.3" x14ac:dyDescent="0.7">
      <c r="A52" s="29"/>
      <c r="B52" s="30"/>
      <c r="C52" s="29" t="s">
        <v>13</v>
      </c>
      <c r="D52" s="31"/>
      <c r="E52" s="44" t="str">
        <f>IFERROR(VLOOKUP($A52&amp;$E$2,recordstotaallijst!$A:$Q,14,FALSE),"")</f>
        <v/>
      </c>
      <c r="F52" s="45" t="str">
        <f>IFERROR(VLOOKUP($A52&amp;$E$2,recordstotaallijst!$A:$Q,13,FALSE),"")</f>
        <v/>
      </c>
      <c r="G52" s="46" t="str">
        <f>IFERROR(VLOOKUP($A52&amp;$E$2,recordstotaallijst!$A:$Q,15,FALSE),"")</f>
        <v/>
      </c>
      <c r="H52" s="92" t="str">
        <f>IFERROR(VLOOKUP($A52&amp;$H$2,recordstotaallijst!$A:$Q,14,FALSE),"")</f>
        <v/>
      </c>
      <c r="I52" s="93" t="str">
        <f>IFERROR(VLOOKUP($A52&amp;$H$2,recordstotaallijst!$A:$Q,13,FALSE),"")</f>
        <v/>
      </c>
      <c r="J52" s="94" t="str">
        <f>IFERROR(VLOOKUP($A52&amp;$H$2,recordstotaallijst!$A:$Q,15,FALSE),"")</f>
        <v/>
      </c>
      <c r="K52" s="95" t="str">
        <f>IFERROR(VLOOKUP($A52&amp;$K$2,recordstotaallijst!$A:$Q,14,FALSE),"")</f>
        <v/>
      </c>
      <c r="L52" s="96" t="str">
        <f>IFERROR(VLOOKUP($A52&amp;$K$2,recordstotaallijst!$A:$Q,13,FALSE),"")</f>
        <v/>
      </c>
      <c r="M52" s="97" t="str">
        <f>IFERROR(VLOOKUP($A52&amp;$K$2,recordstotaallijst!$A:$Q,15,FALSE),"")</f>
        <v/>
      </c>
      <c r="N52" s="95" t="str">
        <f>IFERROR(VLOOKUP($A52&amp;$N$2,recordstotaallijst!$A:$Q,14,FALSE),"")</f>
        <v/>
      </c>
      <c r="O52" s="96" t="str">
        <f>IFERROR(VLOOKUP($A52&amp;$N$2,recordstotaallijst!$A:$Q,13,FALSE),"")</f>
        <v/>
      </c>
      <c r="P52" s="97" t="str">
        <f>IFERROR(VLOOKUP($A52&amp;$N$2,recordstotaallijst!$A:$Q,15,FALSE),"")</f>
        <v/>
      </c>
      <c r="Q52" s="95" t="str">
        <f>IFERROR(VLOOKUP($A52&amp;$Q$2,recordstotaallijst!$A:$Q,14,FALSE),"")</f>
        <v/>
      </c>
      <c r="R52" s="96" t="str">
        <f>IFERROR(VLOOKUP($A52&amp;$Q$2,recordstotaallijst!$A:$Q,13,FALSE),"")</f>
        <v/>
      </c>
      <c r="S52" s="97" t="str">
        <f>IFERROR(VLOOKUP($A52&amp;$Q$2,recordstotaallijst!$A:$Q,15,FALSE),"")</f>
        <v/>
      </c>
      <c r="T52" s="95" t="str">
        <f>IFERROR(VLOOKUP($A52&amp;$T$2,recordstotaallijst!$A:$Q,14,FALSE),"")</f>
        <v/>
      </c>
      <c r="U52" s="96" t="str">
        <f>IFERROR(VLOOKUP($A52&amp;$T$2,recordstotaallijst!$A:$Q,13,FALSE),"")</f>
        <v/>
      </c>
      <c r="V52" s="97" t="str">
        <f>IFERROR(VLOOKUP($A52&amp;$T$2,recordstotaallijst!$A:$Q,15,FALSE),"")</f>
        <v/>
      </c>
      <c r="W52" s="95" t="str">
        <f>IFERROR(VLOOKUP($A52&amp;$W$2,recordstotaallijst!$A:$Q,14,FALSE),"")</f>
        <v/>
      </c>
      <c r="X52" s="96" t="str">
        <f>IFERROR(VLOOKUP($A52&amp;$W$2,recordstotaallijst!$A:$Q,13,FALSE),"")</f>
        <v/>
      </c>
      <c r="Y52" s="97" t="str">
        <f>IFERROR(VLOOKUP($A52&amp;$W$2,recordstotaallijst!$A:$Q,15,FALSE),"")</f>
        <v/>
      </c>
      <c r="Z52" s="95" t="str">
        <f>IFERROR(VLOOKUP($A52&amp;$Z$2,recordstotaallijst!$A:$Q,14,FALSE),"")</f>
        <v/>
      </c>
      <c r="AA52" s="96" t="str">
        <f>IFERROR(VLOOKUP($A52&amp;$Z$2,recordstotaallijst!$A:$Q,13,FALSE),"")</f>
        <v/>
      </c>
      <c r="AB52" s="97" t="str">
        <f>IFERROR(VLOOKUP($A52&amp;$Z$2,recordstotaallijst!$A:$Q,15,FALSE),"")</f>
        <v/>
      </c>
      <c r="AC52" s="95" t="str">
        <f>IFERROR(VLOOKUP($A52&amp;$AC$2,recordstotaallijst!$A:$Q,14,FALSE),"")</f>
        <v/>
      </c>
      <c r="AD52" s="96" t="str">
        <f>IFERROR(VLOOKUP($A52&amp;$AC$2,recordstotaallijst!$A:$Q,13,FALSE),"")</f>
        <v/>
      </c>
      <c r="AE52" s="97" t="str">
        <f>IFERROR(VLOOKUP($A52&amp;$AC$2,recordstotaallijst!$A:$Q,15,FALSE),"")</f>
        <v/>
      </c>
      <c r="AF52" s="95" t="str">
        <f>IFERROR(VLOOKUP($A52&amp;$AF$2,recordstotaallijst!$A:$Q,14,FALSE),"")</f>
        <v/>
      </c>
      <c r="AG52" s="96" t="str">
        <f>IFERROR(VLOOKUP($A52&amp;$AF$2,recordstotaallijst!$A:$Q,13,FALSE),"")</f>
        <v/>
      </c>
      <c r="AH52" s="97" t="str">
        <f>IFERROR(VLOOKUP($A52&amp;$AF$2,recordstotaallijst!$A:$Q,15,FALSE),"")</f>
        <v/>
      </c>
      <c r="AI52" s="98" t="str">
        <f>IFERROR(VLOOKUP($A52&amp;$AI$2,recordstotaallijst!$A:$Q,14,FALSE),"")</f>
        <v/>
      </c>
      <c r="AJ52" s="93" t="str">
        <f>IFERROR(VLOOKUP($A52&amp;$AI$2,recordstotaallijst!$A:$Q,13,FALSE),"")</f>
        <v/>
      </c>
      <c r="AK52" s="94" t="str">
        <f>IFERROR(VLOOKUP($A52&amp;$AI$2,recordstotaallijst!$A:$Q,15,FALSE),"")</f>
        <v/>
      </c>
      <c r="AL52" s="95" t="str">
        <f>IFERROR(VLOOKUP($A52&amp;$AL$2,recordstotaallijst!$A:$Q,14,FALSE),"")</f>
        <v/>
      </c>
      <c r="AM52" s="96" t="str">
        <f>IFERROR(VLOOKUP($A52&amp;$AL$2,recordstotaallijst!$A:$Q,13,FALSE),"")</f>
        <v/>
      </c>
      <c r="AN52" s="97" t="str">
        <f>IFERROR(VLOOKUP($A52&amp;$AL$2,recordstotaallijst!$A:$Q,15,FALSE),"")</f>
        <v/>
      </c>
      <c r="AO52" s="98" t="str">
        <f>IFERROR(VLOOKUP($A52&amp;$AO$2,recordstotaallijst!$A:$Q,14,FALSE),"")</f>
        <v/>
      </c>
      <c r="AP52" s="93" t="str">
        <f>IFERROR(VLOOKUP($A52&amp;$AO$2,recordstotaallijst!$A:$Q,13,FALSE),"")</f>
        <v/>
      </c>
      <c r="AQ52" s="94" t="str">
        <f>IFERROR(VLOOKUP($A52&amp;$AO$2,recordstotaallijst!$A:$Q,15,FALSE),"")</f>
        <v/>
      </c>
      <c r="AR52" s="95" t="str">
        <f>IFERROR(VLOOKUP($A52&amp;$AR$2,recordstotaallijst!$A:$Q,14,FALSE),"")</f>
        <v/>
      </c>
      <c r="AS52" s="96" t="str">
        <f>IFERROR(VLOOKUP($A52&amp;$AR$2,recordstotaallijst!$A:$Q,13,FALSE),"")</f>
        <v/>
      </c>
      <c r="AT52" s="97" t="str">
        <f>IFERROR(VLOOKUP($A52&amp;$AR$2,recordstotaallijst!$A:$Q,15,FALSE),"")</f>
        <v/>
      </c>
      <c r="AU52" s="98" t="str">
        <f>IFERROR(VLOOKUP($A52&amp;$AU$2,recordstotaallijst!$A:$Q,14,FALSE),"")</f>
        <v/>
      </c>
      <c r="AV52" s="93" t="str">
        <f>IFERROR(VLOOKUP($A52&amp;$AU$2,recordstotaallijst!$A:$Q,13,FALSE),"")</f>
        <v/>
      </c>
      <c r="AW52" s="100" t="str">
        <f>IFERROR(VLOOKUP($A52&amp;$AU$2,recordstotaallijst!$A:$Q,15,FALSE),"")</f>
        <v/>
      </c>
    </row>
    <row r="53" spans="1:49" x14ac:dyDescent="0.55000000000000004">
      <c r="A53" s="36" t="s">
        <v>238</v>
      </c>
      <c r="B53" s="37"/>
      <c r="D53" s="38">
        <v>25</v>
      </c>
      <c r="E53" s="42" t="str">
        <f>IFERROR(VLOOKUP($A53&amp;$E$2,recordstotaallijst!$A:$Q,14,FALSE),"")</f>
        <v/>
      </c>
      <c r="F53" s="39" t="str">
        <f>IFERROR(VLOOKUP($A53&amp;$E$2,recordstotaallijst!$A:$Q,13,FALSE),"")</f>
        <v/>
      </c>
      <c r="G53" s="40" t="str">
        <f>IFERROR(VLOOKUP($A53&amp;$E$2,recordstotaallijst!$A:$Q,15,FALSE),"")</f>
        <v/>
      </c>
      <c r="H53" s="84" t="str">
        <f>IFERROR(VLOOKUP($A53&amp;$H$2,recordstotaallijst!$A:$Q,14,FALSE),"")</f>
        <v/>
      </c>
      <c r="I53" s="85" t="str">
        <f>IFERROR(VLOOKUP($A53&amp;$H$2,recordstotaallijst!$A:$Q,13,FALSE),"")</f>
        <v/>
      </c>
      <c r="J53" s="86" t="str">
        <f>IFERROR(VLOOKUP($A53&amp;$H$2,recordstotaallijst!$A:$Q,15,FALSE),"")</f>
        <v/>
      </c>
      <c r="K53" s="87" t="str">
        <f>IFERROR(VLOOKUP($A53&amp;$K$2,recordstotaallijst!$A:$Q,14,FALSE),"")</f>
        <v/>
      </c>
      <c r="L53" s="88" t="str">
        <f>IFERROR(VLOOKUP($A53&amp;$K$2,recordstotaallijst!$A:$Q,13,FALSE),"")</f>
        <v/>
      </c>
      <c r="M53" s="89" t="str">
        <f>IFERROR(VLOOKUP($A53&amp;$K$2,recordstotaallijst!$A:$Q,15,FALSE),"")</f>
        <v/>
      </c>
      <c r="N53" s="87" t="str">
        <f>IFERROR(VLOOKUP($A53&amp;$N$2,recordstotaallijst!$A:$Q,14,FALSE),"")</f>
        <v/>
      </c>
      <c r="O53" s="88" t="str">
        <f>IFERROR(VLOOKUP($A53&amp;$N$2,recordstotaallijst!$A:$Q,13,FALSE),"")</f>
        <v/>
      </c>
      <c r="P53" s="89" t="str">
        <f>IFERROR(VLOOKUP($A53&amp;$N$2,recordstotaallijst!$A:$Q,15,FALSE),"")</f>
        <v/>
      </c>
      <c r="Q53" s="87" t="str">
        <f>IFERROR(VLOOKUP($A53&amp;$Q$2,recordstotaallijst!$A:$Q,14,FALSE),"")</f>
        <v/>
      </c>
      <c r="R53" s="88" t="str">
        <f>IFERROR(VLOOKUP($A53&amp;$Q$2,recordstotaallijst!$A:$Q,13,FALSE),"")</f>
        <v/>
      </c>
      <c r="S53" s="89" t="str">
        <f>IFERROR(VLOOKUP($A53&amp;$Q$2,recordstotaallijst!$A:$Q,15,FALSE),"")</f>
        <v/>
      </c>
      <c r="T53" s="87" t="str">
        <f>IFERROR(VLOOKUP($A53&amp;$T$2,recordstotaallijst!$A:$Q,14,FALSE),"")</f>
        <v/>
      </c>
      <c r="U53" s="88" t="str">
        <f>IFERROR(VLOOKUP($A53&amp;$T$2,recordstotaallijst!$A:$Q,13,FALSE),"")</f>
        <v/>
      </c>
      <c r="V53" s="89" t="str">
        <f>IFERROR(VLOOKUP($A53&amp;$T$2,recordstotaallijst!$A:$Q,15,FALSE),"")</f>
        <v/>
      </c>
      <c r="W53" s="87" t="str">
        <f>IFERROR(VLOOKUP($A53&amp;$W$2,recordstotaallijst!$A:$Q,14,FALSE),"")</f>
        <v/>
      </c>
      <c r="X53" s="88" t="str">
        <f>IFERROR(VLOOKUP($A53&amp;$W$2,recordstotaallijst!$A:$Q,13,FALSE),"")</f>
        <v/>
      </c>
      <c r="Y53" s="89" t="str">
        <f>IFERROR(VLOOKUP($A53&amp;$W$2,recordstotaallijst!$A:$Q,15,FALSE),"")</f>
        <v/>
      </c>
      <c r="Z53" s="87" t="str">
        <f>IFERROR(VLOOKUP($A53&amp;$Z$2,recordstotaallijst!$A:$Q,14,FALSE),"")</f>
        <v/>
      </c>
      <c r="AA53" s="88" t="str">
        <f>IFERROR(VLOOKUP($A53&amp;$Z$2,recordstotaallijst!$A:$Q,13,FALSE),"")</f>
        <v/>
      </c>
      <c r="AB53" s="89" t="str">
        <f>IFERROR(VLOOKUP($A53&amp;$Z$2,recordstotaallijst!$A:$Q,15,FALSE),"")</f>
        <v/>
      </c>
      <c r="AC53" s="87" t="str">
        <f>IFERROR(VLOOKUP($A53&amp;$AC$2,recordstotaallijst!$A:$Q,14,FALSE),"")</f>
        <v/>
      </c>
      <c r="AD53" s="88" t="str">
        <f>IFERROR(VLOOKUP($A53&amp;$AC$2,recordstotaallijst!$A:$Q,13,FALSE),"")</f>
        <v/>
      </c>
      <c r="AE53" s="89" t="str">
        <f>IFERROR(VLOOKUP($A53&amp;$AC$2,recordstotaallijst!$A:$Q,15,FALSE),"")</f>
        <v/>
      </c>
      <c r="AF53" s="87" t="str">
        <f>IFERROR(VLOOKUP($A53&amp;$AF$2,recordstotaallijst!$A:$Q,14,FALSE),"")</f>
        <v/>
      </c>
      <c r="AG53" s="88" t="str">
        <f>IFERROR(VLOOKUP($A53&amp;$AF$2,recordstotaallijst!$A:$Q,13,FALSE),"")</f>
        <v/>
      </c>
      <c r="AH53" s="89" t="str">
        <f>IFERROR(VLOOKUP($A53&amp;$AF$2,recordstotaallijst!$A:$Q,15,FALSE),"")</f>
        <v/>
      </c>
      <c r="AI53" s="90" t="str">
        <f>IFERROR(VLOOKUP($A53&amp;$AI$2,recordstotaallijst!$A:$Q,14,FALSE),"")</f>
        <v/>
      </c>
      <c r="AJ53" s="85" t="str">
        <f>IFERROR(VLOOKUP($A53&amp;$AI$2,recordstotaallijst!$A:$Q,13,FALSE),"")</f>
        <v/>
      </c>
      <c r="AK53" s="86" t="str">
        <f>IFERROR(VLOOKUP($A53&amp;$AI$2,recordstotaallijst!$A:$Q,15,FALSE),"")</f>
        <v/>
      </c>
      <c r="AL53" s="87" t="str">
        <f>IFERROR(VLOOKUP($A53&amp;$AL$2,recordstotaallijst!$A:$Q,14,FALSE),"")</f>
        <v/>
      </c>
      <c r="AM53" s="88" t="str">
        <f>IFERROR(VLOOKUP($A53&amp;$AL$2,recordstotaallijst!$A:$Q,13,FALSE),"")</f>
        <v/>
      </c>
      <c r="AN53" s="89" t="str">
        <f>IFERROR(VLOOKUP($A53&amp;$AL$2,recordstotaallijst!$A:$Q,15,FALSE),"")</f>
        <v/>
      </c>
      <c r="AO53" s="90" t="str">
        <f>IFERROR(VLOOKUP($A53&amp;$AO$2,recordstotaallijst!$A:$Q,14,FALSE),"")</f>
        <v/>
      </c>
      <c r="AP53" s="85" t="str">
        <f>IFERROR(VLOOKUP($A53&amp;$AO$2,recordstotaallijst!$A:$Q,13,FALSE),"")</f>
        <v/>
      </c>
      <c r="AQ53" s="86" t="str">
        <f>IFERROR(VLOOKUP($A53&amp;$AO$2,recordstotaallijst!$A:$Q,15,FALSE),"")</f>
        <v/>
      </c>
      <c r="AR53" s="87" t="str">
        <f>IFERROR(VLOOKUP($A53&amp;$AR$2,recordstotaallijst!$A:$Q,14,FALSE),"")</f>
        <v/>
      </c>
      <c r="AS53" s="88" t="str">
        <f>IFERROR(VLOOKUP($A53&amp;$AR$2,recordstotaallijst!$A:$Q,13,FALSE),"")</f>
        <v/>
      </c>
      <c r="AT53" s="89" t="str">
        <f>IFERROR(VLOOKUP($A53&amp;$AR$2,recordstotaallijst!$A:$Q,15,FALSE),"")</f>
        <v/>
      </c>
      <c r="AU53" s="90" t="str">
        <f>IFERROR(VLOOKUP($A53&amp;$AU$2,recordstotaallijst!$A:$Q,14,FALSE),"")</f>
        <v/>
      </c>
      <c r="AV53" s="85" t="str">
        <f>IFERROR(VLOOKUP($A53&amp;$AU$2,recordstotaallijst!$A:$Q,13,FALSE),"")</f>
        <v/>
      </c>
      <c r="AW53" s="91" t="str">
        <f>IFERROR(VLOOKUP($A53&amp;$AU$2,recordstotaallijst!$A:$Q,15,FALSE),"")</f>
        <v/>
      </c>
    </row>
    <row r="54" spans="1:49" x14ac:dyDescent="0.55000000000000004">
      <c r="A54" s="36" t="s">
        <v>239</v>
      </c>
      <c r="B54" s="37"/>
      <c r="D54" s="38">
        <v>50</v>
      </c>
      <c r="E54" s="42" t="str">
        <f>IFERROR(VLOOKUP($A54&amp;$E$2,recordstotaallijst!$A:$Q,14,FALSE),"")</f>
        <v/>
      </c>
      <c r="F54" s="39" t="str">
        <f>IFERROR(VLOOKUP($A54&amp;$E$2,recordstotaallijst!$A:$Q,13,FALSE),"")</f>
        <v/>
      </c>
      <c r="G54" s="40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7" t="str">
        <f>IFERROR(VLOOKUP($A54&amp;$K$2,recordstotaallijst!$A:$Q,14,FALSE),"")</f>
        <v/>
      </c>
      <c r="L54" s="88" t="str">
        <f>IFERROR(VLOOKUP($A54&amp;$K$2,recordstotaallijst!$A:$Q,13,FALSE),"")</f>
        <v/>
      </c>
      <c r="M54" s="89" t="str">
        <f>IFERROR(VLOOKUP($A54&amp;$K$2,recordstotaallijst!$A:$Q,15,FALSE),"")</f>
        <v/>
      </c>
      <c r="N54" s="87" t="str">
        <f>IFERROR(VLOOKUP($A54&amp;$N$2,recordstotaallijst!$A:$Q,14,FALSE),"")</f>
        <v/>
      </c>
      <c r="O54" s="88" t="str">
        <f>IFERROR(VLOOKUP($A54&amp;$N$2,recordstotaallijst!$A:$Q,13,FALSE),"")</f>
        <v/>
      </c>
      <c r="P54" s="89" t="str">
        <f>IFERROR(VLOOKUP($A54&amp;$N$2,recordstotaallijst!$A:$Q,15,FALSE),"")</f>
        <v/>
      </c>
      <c r="Q54" s="87" t="str">
        <f>IFERROR(VLOOKUP($A54&amp;$Q$2,recordstotaallijst!$A:$Q,14,FALSE),"")</f>
        <v/>
      </c>
      <c r="R54" s="88" t="str">
        <f>IFERROR(VLOOKUP($A54&amp;$Q$2,recordstotaallijst!$A:$Q,13,FALSE),"")</f>
        <v/>
      </c>
      <c r="S54" s="89" t="str">
        <f>IFERROR(VLOOKUP($A54&amp;$Q$2,recordstotaallijst!$A:$Q,15,FALSE),"")</f>
        <v/>
      </c>
      <c r="T54" s="87" t="str">
        <f>IFERROR(VLOOKUP($A54&amp;$T$2,recordstotaallijst!$A:$Q,14,FALSE),"")</f>
        <v/>
      </c>
      <c r="U54" s="88" t="str">
        <f>IFERROR(VLOOKUP($A54&amp;$T$2,recordstotaallijst!$A:$Q,13,FALSE),"")</f>
        <v/>
      </c>
      <c r="V54" s="89" t="str">
        <f>IFERROR(VLOOKUP($A54&amp;$T$2,recordstotaallijst!$A:$Q,15,FALSE),"")</f>
        <v/>
      </c>
      <c r="W54" s="87" t="str">
        <f>IFERROR(VLOOKUP($A54&amp;$W$2,recordstotaallijst!$A:$Q,14,FALSE),"")</f>
        <v>Evy Saarloos</v>
      </c>
      <c r="X54" s="88">
        <f>IFERROR(VLOOKUP($A54&amp;$W$2,recordstotaallijst!$A:$Q,13,FALSE),"")</f>
        <v>5.5706018518518518E-4</v>
      </c>
      <c r="Y54" s="89">
        <f>IFERROR(VLOOKUP($A54&amp;$W$2,recordstotaallijst!$A:$Q,15,FALSE),"")</f>
        <v>45109</v>
      </c>
      <c r="Z54" s="87" t="str">
        <f>IFERROR(VLOOKUP($A54&amp;$Z$2,recordstotaallijst!$A:$Q,14,FALSE),"")</f>
        <v/>
      </c>
      <c r="AA54" s="88" t="str">
        <f>IFERROR(VLOOKUP($A54&amp;$Z$2,recordstotaallijst!$A:$Q,13,FALSE),"")</f>
        <v/>
      </c>
      <c r="AB54" s="89" t="str">
        <f>IFERROR(VLOOKUP($A54&amp;$Z$2,recordstotaallijst!$A:$Q,15,FALSE),"")</f>
        <v/>
      </c>
      <c r="AC54" s="87" t="str">
        <f>IFERROR(VLOOKUP($A54&amp;$AC$2,recordstotaallijst!$A:$Q,14,FALSE),"")</f>
        <v/>
      </c>
      <c r="AD54" s="88" t="str">
        <f>IFERROR(VLOOKUP($A54&amp;$AC$2,recordstotaallijst!$A:$Q,13,FALSE),"")</f>
        <v/>
      </c>
      <c r="AE54" s="89" t="str">
        <f>IFERROR(VLOOKUP($A54&amp;$AC$2,recordstotaallijst!$A:$Q,15,FALSE),"")</f>
        <v/>
      </c>
      <c r="AF54" s="87" t="str">
        <f>IFERROR(VLOOKUP($A54&amp;$AF$2,recordstotaallijst!$A:$Q,14,FALSE),"")</f>
        <v/>
      </c>
      <c r="AG54" s="88" t="str">
        <f>IFERROR(VLOOKUP($A54&amp;$AF$2,recordstotaallijst!$A:$Q,13,FALSE),"")</f>
        <v/>
      </c>
      <c r="AH54" s="89" t="str">
        <f>IFERROR(VLOOKUP($A54&amp;$AF$2,recordstotaallijst!$A:$Q,15,FALSE),"")</f>
        <v/>
      </c>
      <c r="AI54" s="90" t="str">
        <f>IFERROR(VLOOKUP($A54&amp;$AI$2,recordstotaallijst!$A:$Q,14,FALSE),"")</f>
        <v/>
      </c>
      <c r="AJ54" s="85" t="str">
        <f>IFERROR(VLOOKUP($A54&amp;$AI$2,recordstotaallijst!$A:$Q,13,FALSE),"")</f>
        <v/>
      </c>
      <c r="AK54" s="86" t="str">
        <f>IFERROR(VLOOKUP($A54&amp;$AI$2,recordstotaallijst!$A:$Q,15,FALSE),"")</f>
        <v/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4.135416666666666E-4</v>
      </c>
      <c r="AN54" s="89">
        <f>IFERROR(VLOOKUP($A54&amp;$AL$2,recordstotaallijst!$A:$Q,15,FALSE),"")</f>
        <v>44724</v>
      </c>
      <c r="AO54" s="90" t="str">
        <f>IFERROR(VLOOKUP($A54&amp;$AO$2,recordstotaallijst!$A:$Q,14,FALSE),"")</f>
        <v>Britt Colijn</v>
      </c>
      <c r="AP54" s="85">
        <f>IFERROR(VLOOKUP($A54&amp;$AO$2,recordstotaallijst!$A:$Q,13,FALSE),"")</f>
        <v>3.9351851851851852E-4</v>
      </c>
      <c r="AQ54" s="86">
        <f>IFERROR(VLOOKUP($A54&amp;$AO$2,recordstotaallijst!$A:$Q,15,FALSE),"")</f>
        <v>45026</v>
      </c>
      <c r="AR54" s="87" t="str">
        <f>IFERROR(VLOOKUP($A54&amp;$AR$2,recordstotaallijst!$A:$Q,14,FALSE),"")</f>
        <v>Britt Colijn</v>
      </c>
      <c r="AS54" s="88">
        <f>IFERROR(VLOOKUP($A54&amp;$AR$2,recordstotaallijst!$A:$Q,13,FALSE),"")</f>
        <v>3.9571759259259258E-4</v>
      </c>
      <c r="AT54" s="89">
        <f>IFERROR(VLOOKUP($A54&amp;$AR$2,recordstotaallijst!$A:$Q,15,FALSE),"")</f>
        <v>45459</v>
      </c>
      <c r="AU54" s="90" t="str">
        <f>IFERROR(VLOOKUP($A54&amp;$AU$2,recordstotaallijst!$A:$Q,14,FALSE),"")</f>
        <v>Amelie de Jonge</v>
      </c>
      <c r="AV54" s="85">
        <f>IFERROR(VLOOKUP($A54&amp;$AU$2,recordstotaallijst!$A:$Q,13,FALSE),"")</f>
        <v>4.299768518518518E-4</v>
      </c>
      <c r="AW54" s="91">
        <f>IFERROR(VLOOKUP($A54&amp;$AU$2,recordstotaallijst!$A:$Q,15,FALSE),"")</f>
        <v>45026</v>
      </c>
    </row>
    <row r="55" spans="1:49" x14ac:dyDescent="0.55000000000000004">
      <c r="A55" s="36" t="s">
        <v>240</v>
      </c>
      <c r="B55" s="37"/>
      <c r="D55" s="38">
        <v>100</v>
      </c>
      <c r="E55" s="42" t="str">
        <f>IFERROR(VLOOKUP($A55&amp;$E$2,recordstotaallijst!$A:$Q,14,FALSE),"")</f>
        <v/>
      </c>
      <c r="F55" s="39" t="str">
        <f>IFERROR(VLOOKUP($A55&amp;$E$2,recordstotaallijst!$A:$Q,13,FALSE),"")</f>
        <v/>
      </c>
      <c r="G55" s="40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7" t="str">
        <f>IFERROR(VLOOKUP($A55&amp;$K$2,recordstotaallijst!$A:$Q,14,FALSE),"")</f>
        <v/>
      </c>
      <c r="L55" s="88" t="str">
        <f>IFERROR(VLOOKUP($A55&amp;$K$2,recordstotaallijst!$A:$Q,13,FALSE),"")</f>
        <v/>
      </c>
      <c r="M55" s="89" t="str">
        <f>IFERROR(VLOOKUP($A55&amp;$K$2,recordstotaallijst!$A:$Q,15,FALSE),"")</f>
        <v/>
      </c>
      <c r="N55" s="87" t="str">
        <f>IFERROR(VLOOKUP($A55&amp;$N$2,recordstotaallijst!$A:$Q,14,FALSE),"")</f>
        <v/>
      </c>
      <c r="O55" s="88" t="str">
        <f>IFERROR(VLOOKUP($A55&amp;$N$2,recordstotaallijst!$A:$Q,13,FALSE),"")</f>
        <v/>
      </c>
      <c r="P55" s="89" t="str">
        <f>IFERROR(VLOOKUP($A55&amp;$N$2,recordstotaallijst!$A:$Q,15,FALSE),"")</f>
        <v/>
      </c>
      <c r="Q55" s="87" t="str">
        <f>IFERROR(VLOOKUP($A55&amp;$Q$2,recordstotaallijst!$A:$Q,14,FALSE),"")</f>
        <v/>
      </c>
      <c r="R55" s="88" t="str">
        <f>IFERROR(VLOOKUP($A55&amp;$Q$2,recordstotaallijst!$A:$Q,13,FALSE),"")</f>
        <v/>
      </c>
      <c r="S55" s="89" t="str">
        <f>IFERROR(VLOOKUP($A55&amp;$Q$2,recordstotaallijst!$A:$Q,15,FALSE),"")</f>
        <v/>
      </c>
      <c r="T55" s="87" t="str">
        <f>IFERROR(VLOOKUP($A55&amp;$T$2,recordstotaallijst!$A:$Q,14,FALSE),"")</f>
        <v/>
      </c>
      <c r="U55" s="88" t="str">
        <f>IFERROR(VLOOKUP($A55&amp;$T$2,recordstotaallijst!$A:$Q,13,FALSE),"")</f>
        <v/>
      </c>
      <c r="V55" s="89" t="str">
        <f>IFERROR(VLOOKUP($A55&amp;$T$2,recordstotaallijst!$A:$Q,15,FALSE),"")</f>
        <v/>
      </c>
      <c r="W55" s="87" t="str">
        <f>IFERROR(VLOOKUP($A55&amp;$W$2,recordstotaallijst!$A:$Q,14,FALSE),"")</f>
        <v>Evy Saarloos</v>
      </c>
      <c r="X55" s="88">
        <f>IFERROR(VLOOKUP($A55&amp;$W$2,recordstotaallijst!$A:$Q,13,FALSE),"")</f>
        <v>1.1723379629629629E-3</v>
      </c>
      <c r="Y55" s="89">
        <f>IFERROR(VLOOKUP($A55&amp;$W$2,recordstotaallijst!$A:$Q,15,FALSE),"")</f>
        <v>45109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87" t="str">
        <f>IFERROR(VLOOKUP($A55&amp;$AC$2,recordstotaallijst!$A:$Q,14,FALSE),"")</f>
        <v/>
      </c>
      <c r="AD55" s="88" t="str">
        <f>IFERROR(VLOOKUP($A55&amp;$AC$2,recordstotaallijst!$A:$Q,13,FALSE),"")</f>
        <v/>
      </c>
      <c r="AE55" s="89" t="str">
        <f>IFERROR(VLOOKUP($A55&amp;$AC$2,recordstotaallijst!$A:$Q,15,FALSE),"")</f>
        <v/>
      </c>
      <c r="AF55" s="87" t="str">
        <f>IFERROR(VLOOKUP($A55&amp;$AF$2,recordstotaallijst!$A:$Q,14,FALSE),"")</f>
        <v/>
      </c>
      <c r="AG55" s="88" t="str">
        <f>IFERROR(VLOOKUP($A55&amp;$AF$2,recordstotaallijst!$A:$Q,13,FALSE),"")</f>
        <v/>
      </c>
      <c r="AH55" s="89" t="str">
        <f>IFERROR(VLOOKUP($A55&amp;$AF$2,recordstotaallijst!$A:$Q,15,FALSE),"")</f>
        <v/>
      </c>
      <c r="AI55" s="90" t="str">
        <f>IFERROR(VLOOKUP($A55&amp;$AI$2,recordstotaallijst!$A:$Q,14,FALSE),"")</f>
        <v/>
      </c>
      <c r="AJ55" s="85" t="str">
        <f>IFERROR(VLOOKUP($A55&amp;$AI$2,recordstotaallijst!$A:$Q,13,FALSE),"")</f>
        <v/>
      </c>
      <c r="AK55" s="86" t="str">
        <f>IFERROR(VLOOKUP($A55&amp;$AI$2,recordstotaallijst!$A:$Q,15,FALSE),"")</f>
        <v/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8.3692129629629644E-4</v>
      </c>
      <c r="AN55" s="89">
        <f>IFERROR(VLOOKUP($A55&amp;$AL$2,recordstotaallijst!$A:$Q,15,FALSE),"")</f>
        <v>44724</v>
      </c>
      <c r="AO55" s="90" t="str">
        <f>IFERROR(VLOOKUP($A55&amp;$AO$2,recordstotaallijst!$A:$Q,14,FALSE),"")</f>
        <v>Britt Colijn</v>
      </c>
      <c r="AP55" s="85">
        <f>IFERROR(VLOOKUP($A55&amp;$AO$2,recordstotaallijst!$A:$Q,13,FALSE),"")</f>
        <v>8.2129629629629642E-4</v>
      </c>
      <c r="AQ55" s="86">
        <f>IFERROR(VLOOKUP($A55&amp;$AO$2,recordstotaallijst!$A:$Q,15,FALSE),"")</f>
        <v>45088</v>
      </c>
      <c r="AR55" s="87" t="str">
        <f>IFERROR(VLOOKUP($A55&amp;$AR$2,recordstotaallijst!$A:$Q,14,FALSE),"")</f>
        <v>Britt Colijn</v>
      </c>
      <c r="AS55" s="88">
        <f>IFERROR(VLOOKUP($A55&amp;$AR$2,recordstotaallijst!$A:$Q,13,FALSE),"")</f>
        <v>8.149305555555555E-4</v>
      </c>
      <c r="AT55" s="89">
        <f>IFERROR(VLOOKUP($A55&amp;$AR$2,recordstotaallijst!$A:$Q,15,FALSE),"")</f>
        <v>45445</v>
      </c>
      <c r="AU55" s="90" t="str">
        <f>IFERROR(VLOOKUP($A55&amp;$AU$2,recordstotaallijst!$A:$Q,14,FALSE),"")</f>
        <v>Isabella Grijseels</v>
      </c>
      <c r="AV55" s="85">
        <f>IFERROR(VLOOKUP($A55&amp;$AU$2,recordstotaallijst!$A:$Q,13,FALSE),"")</f>
        <v>9.2928240740740742E-4</v>
      </c>
      <c r="AW55" s="91">
        <f>IFERROR(VLOOKUP($A55&amp;$AU$2,recordstotaallijst!$A:$Q,15,FALSE),"")</f>
        <v>44962</v>
      </c>
    </row>
    <row r="56" spans="1:49" x14ac:dyDescent="0.55000000000000004">
      <c r="A56" s="36" t="s">
        <v>241</v>
      </c>
      <c r="B56" s="37"/>
      <c r="D56" s="38">
        <v>200</v>
      </c>
      <c r="E56" s="42" t="str">
        <f>IFERROR(VLOOKUP($A56&amp;$E$2,recordstotaallijst!$A:$Q,14,FALSE),"")</f>
        <v/>
      </c>
      <c r="F56" s="39" t="str">
        <f>IFERROR(VLOOKUP($A56&amp;$E$2,recordstotaallijst!$A:$Q,13,FALSE),"")</f>
        <v/>
      </c>
      <c r="G56" s="40" t="str">
        <f>IFERROR(VLOOKUP($A56&amp;$E$2,recordstotaallijst!$A:$Q,15,FALSE),"")</f>
        <v/>
      </c>
      <c r="H56" s="84" t="str">
        <f>IFERROR(VLOOKUP($A56&amp;$H$2,recordstotaallijst!$A:$Q,14,FALSE),"")</f>
        <v/>
      </c>
      <c r="I56" s="85" t="str">
        <f>IFERROR(VLOOKUP($A56&amp;$H$2,recordstotaallijst!$A:$Q,13,FALSE),"")</f>
        <v/>
      </c>
      <c r="J56" s="86" t="str">
        <f>IFERROR(VLOOKUP($A56&amp;$H$2,recordstotaallijst!$A:$Q,15,FALSE),"")</f>
        <v/>
      </c>
      <c r="K56" s="87" t="str">
        <f>IFERROR(VLOOKUP($A56&amp;$K$2,recordstotaallijst!$A:$Q,14,FALSE),"")</f>
        <v/>
      </c>
      <c r="L56" s="88" t="str">
        <f>IFERROR(VLOOKUP($A56&amp;$K$2,recordstotaallijst!$A:$Q,13,FALSE),"")</f>
        <v/>
      </c>
      <c r="M56" s="89" t="str">
        <f>IFERROR(VLOOKUP($A56&amp;$K$2,recordstotaallijst!$A:$Q,15,FALSE),"")</f>
        <v/>
      </c>
      <c r="N56" s="87" t="str">
        <f>IFERROR(VLOOKUP($A56&amp;$N$2,recordstotaallijst!$A:$Q,14,FALSE),"")</f>
        <v/>
      </c>
      <c r="O56" s="88" t="str">
        <f>IFERROR(VLOOKUP($A56&amp;$N$2,recordstotaallijst!$A:$Q,13,FALSE),"")</f>
        <v/>
      </c>
      <c r="P56" s="89" t="str">
        <f>IFERROR(VLOOKUP($A56&amp;$N$2,recordstotaallijst!$A:$Q,15,FALSE),"")</f>
        <v/>
      </c>
      <c r="Q56" s="87" t="str">
        <f>IFERROR(VLOOKUP($A56&amp;$Q$2,recordstotaallijst!$A:$Q,14,FALSE),"")</f>
        <v/>
      </c>
      <c r="R56" s="88" t="str">
        <f>IFERROR(VLOOKUP($A56&amp;$Q$2,recordstotaallijst!$A:$Q,13,FALSE),"")</f>
        <v/>
      </c>
      <c r="S56" s="89" t="str">
        <f>IFERROR(VLOOKUP($A56&amp;$Q$2,recordstotaallijst!$A:$Q,15,FALSE),"")</f>
        <v/>
      </c>
      <c r="T56" s="87" t="str">
        <f>IFERROR(VLOOKUP($A56&amp;$T$2,recordstotaallijst!$A:$Q,14,FALSE),"")</f>
        <v/>
      </c>
      <c r="U56" s="88" t="str">
        <f>IFERROR(VLOOKUP($A56&amp;$T$2,recordstotaallijst!$A:$Q,13,FALSE),"")</f>
        <v/>
      </c>
      <c r="V56" s="89" t="str">
        <f>IFERROR(VLOOKUP($A56&amp;$T$2,recordstotaallijst!$A:$Q,15,FALSE),"")</f>
        <v/>
      </c>
      <c r="W56" s="87" t="str">
        <f>IFERROR(VLOOKUP($A56&amp;$W$2,recordstotaallijst!$A:$Q,14,FALSE),"")</f>
        <v/>
      </c>
      <c r="X56" s="88" t="str">
        <f>IFERROR(VLOOKUP($A56&amp;$W$2,recordstotaallijst!$A:$Q,13,FALSE),"")</f>
        <v/>
      </c>
      <c r="Y56" s="89" t="str">
        <f>IFERROR(VLOOKUP($A56&amp;$W$2,recordstotaallijst!$A:$Q,15,FALSE),"")</f>
        <v/>
      </c>
      <c r="Z56" s="87" t="str">
        <f>IFERROR(VLOOKUP($A56&amp;$Z$2,recordstotaallijst!$A:$Q,14,FALSE),"")</f>
        <v/>
      </c>
      <c r="AA56" s="88" t="str">
        <f>IFERROR(VLOOKUP($A56&amp;$Z$2,recordstotaallijst!$A:$Q,13,FALSE),"")</f>
        <v/>
      </c>
      <c r="AB56" s="89" t="str">
        <f>IFERROR(VLOOKUP($A56&amp;$Z$2,recordstotaallijst!$A:$Q,15,FALSE),"")</f>
        <v/>
      </c>
      <c r="AC56" s="87" t="str">
        <f>IFERROR(VLOOKUP($A56&amp;$AC$2,recordstotaallijst!$A:$Q,14,FALSE),"")</f>
        <v/>
      </c>
      <c r="AD56" s="88" t="str">
        <f>IFERROR(VLOOKUP($A56&amp;$AC$2,recordstotaallijst!$A:$Q,13,FALSE),"")</f>
        <v/>
      </c>
      <c r="AE56" s="89" t="str">
        <f>IFERROR(VLOOKUP($A56&amp;$AC$2,recordstotaallijst!$A:$Q,15,FALSE),"")</f>
        <v/>
      </c>
      <c r="AF56" s="87" t="str">
        <f>IFERROR(VLOOKUP($A56&amp;$AF$2,recordstotaallijst!$A:$Q,14,FALSE),"")</f>
        <v/>
      </c>
      <c r="AG56" s="88" t="str">
        <f>IFERROR(VLOOKUP($A56&amp;$AF$2,recordstotaallijst!$A:$Q,13,FALSE),"")</f>
        <v/>
      </c>
      <c r="AH56" s="89" t="str">
        <f>IFERROR(VLOOKUP($A56&amp;$AF$2,recordstotaallijst!$A:$Q,15,FALSE),"")</f>
        <v/>
      </c>
      <c r="AI56" s="90" t="str">
        <f>IFERROR(VLOOKUP($A56&amp;$AI$2,recordstotaallijst!$A:$Q,14,FALSE),"")</f>
        <v/>
      </c>
      <c r="AJ56" s="85" t="str">
        <f>IFERROR(VLOOKUP($A56&amp;$AI$2,recordstotaallijst!$A:$Q,13,FALSE),"")</f>
        <v/>
      </c>
      <c r="AK56" s="86" t="str">
        <f>IFERROR(VLOOKUP($A56&amp;$AI$2,recordstotaallijst!$A:$Q,15,FALSE),"")</f>
        <v/>
      </c>
      <c r="AL56" s="87" t="str">
        <f>IFERROR(VLOOKUP($A56&amp;$AL$2,recordstotaallijst!$A:$Q,14,FALSE),"")</f>
        <v>Britt Colijn</v>
      </c>
      <c r="AM56" s="88">
        <f>IFERROR(VLOOKUP($A56&amp;$AL$2,recordstotaallijst!$A:$Q,13,FALSE),"")</f>
        <v>1.797337962962963E-3</v>
      </c>
      <c r="AN56" s="89">
        <f>IFERROR(VLOOKUP($A56&amp;$AL$2,recordstotaallijst!$A:$Q,15,FALSE),"")</f>
        <v>44724</v>
      </c>
      <c r="AO56" s="90" t="str">
        <f>IFERROR(VLOOKUP($A56&amp;$AO$2,recordstotaallijst!$A:$Q,14,FALSE),"")</f>
        <v>Britt Colijn</v>
      </c>
      <c r="AP56" s="85">
        <f>IFERROR(VLOOKUP($A56&amp;$AO$2,recordstotaallijst!$A:$Q,13,FALSE),"")</f>
        <v>1.8306712962962962E-3</v>
      </c>
      <c r="AQ56" s="86">
        <f>IFERROR(VLOOKUP($A56&amp;$AO$2,recordstotaallijst!$A:$Q,15,FALSE),"")</f>
        <v>45059</v>
      </c>
      <c r="AR56" s="87" t="str">
        <f>IFERROR(VLOOKUP($A56&amp;$AR$2,recordstotaallijst!$A:$Q,14,FALSE),"")</f>
        <v>Britt Colijn</v>
      </c>
      <c r="AS56" s="88">
        <f>IFERROR(VLOOKUP($A56&amp;$AR$2,recordstotaallijst!$A:$Q,13,FALSE),"")</f>
        <v>1.7901620370370372E-3</v>
      </c>
      <c r="AT56" s="89">
        <f>IFERROR(VLOOKUP($A56&amp;$AR$2,recordstotaallijst!$A:$Q,15,FALSE),"")</f>
        <v>45445</v>
      </c>
      <c r="AU56" s="90" t="str">
        <f>IFERROR(VLOOKUP($A56&amp;$AU$2,recordstotaallijst!$A:$Q,14,FALSE),"")</f>
        <v>Isabella Grijseels</v>
      </c>
      <c r="AV56" s="85">
        <f>IFERROR(VLOOKUP($A56&amp;$AU$2,recordstotaallijst!$A:$Q,13,FALSE),"")</f>
        <v>2.0175925925925925E-3</v>
      </c>
      <c r="AW56" s="91">
        <f>IFERROR(VLOOKUP($A56&amp;$AU$2,recordstotaallijst!$A:$Q,15,FALSE),"")</f>
        <v>45026</v>
      </c>
    </row>
    <row r="57" spans="1:49" s="83" customFormat="1" ht="18.3" x14ac:dyDescent="0.7">
      <c r="A57" s="29"/>
      <c r="B57" s="30"/>
      <c r="C57" s="29" t="s">
        <v>14</v>
      </c>
      <c r="D57" s="31"/>
      <c r="E57" s="44" t="str">
        <f>IFERROR(VLOOKUP($A57&amp;$E$2,recordstotaallijst!$A:$Q,14,FALSE),"")</f>
        <v/>
      </c>
      <c r="F57" s="45" t="str">
        <f>IFERROR(VLOOKUP($A57&amp;$E$2,recordstotaallijst!$A:$Q,13,FALSE),"")</f>
        <v/>
      </c>
      <c r="G57" s="46" t="str">
        <f>IFERROR(VLOOKUP($A57&amp;$E$2,recordstotaallijst!$A:$Q,15,FALSE),"")</f>
        <v/>
      </c>
      <c r="H57" s="92" t="str">
        <f>IFERROR(VLOOKUP($A57&amp;$H$2,recordstotaallijst!$A:$Q,14,FALSE),"")</f>
        <v/>
      </c>
      <c r="I57" s="93" t="str">
        <f>IFERROR(VLOOKUP($A57&amp;$H$2,recordstotaallijst!$A:$Q,13,FALSE),"")</f>
        <v/>
      </c>
      <c r="J57" s="94" t="str">
        <f>IFERROR(VLOOKUP($A57&amp;$H$2,recordstotaallijst!$A:$Q,15,FALSE),"")</f>
        <v/>
      </c>
      <c r="K57" s="95" t="str">
        <f>IFERROR(VLOOKUP($A57&amp;$K$2,recordstotaallijst!$A:$Q,14,FALSE),"")</f>
        <v/>
      </c>
      <c r="L57" s="96" t="str">
        <f>IFERROR(VLOOKUP($A57&amp;$K$2,recordstotaallijst!$A:$Q,13,FALSE),"")</f>
        <v/>
      </c>
      <c r="M57" s="97" t="str">
        <f>IFERROR(VLOOKUP($A57&amp;$K$2,recordstotaallijst!$A:$Q,15,FALSE),"")</f>
        <v/>
      </c>
      <c r="N57" s="95" t="str">
        <f>IFERROR(VLOOKUP($A57&amp;$N$2,recordstotaallijst!$A:$Q,14,FALSE),"")</f>
        <v/>
      </c>
      <c r="O57" s="96" t="str">
        <f>IFERROR(VLOOKUP($A57&amp;$N$2,recordstotaallijst!$A:$Q,13,FALSE),"")</f>
        <v/>
      </c>
      <c r="P57" s="97" t="str">
        <f>IFERROR(VLOOKUP($A57&amp;$N$2,recordstotaallijst!$A:$Q,15,FALSE),"")</f>
        <v/>
      </c>
      <c r="Q57" s="95" t="str">
        <f>IFERROR(VLOOKUP($A57&amp;$Q$2,recordstotaallijst!$A:$Q,14,FALSE),"")</f>
        <v/>
      </c>
      <c r="R57" s="96" t="str">
        <f>IFERROR(VLOOKUP($A57&amp;$Q$2,recordstotaallijst!$A:$Q,13,FALSE),"")</f>
        <v/>
      </c>
      <c r="S57" s="97" t="str">
        <f>IFERROR(VLOOKUP($A57&amp;$Q$2,recordstotaallijst!$A:$Q,15,FALSE),"")</f>
        <v/>
      </c>
      <c r="T57" s="95" t="str">
        <f>IFERROR(VLOOKUP($A57&amp;$T$2,recordstotaallijst!$A:$Q,14,FALSE),"")</f>
        <v/>
      </c>
      <c r="U57" s="96" t="str">
        <f>IFERROR(VLOOKUP($A57&amp;$T$2,recordstotaallijst!$A:$Q,13,FALSE),"")</f>
        <v/>
      </c>
      <c r="V57" s="97" t="str">
        <f>IFERROR(VLOOKUP($A57&amp;$T$2,recordstotaallijst!$A:$Q,15,FALSE),"")</f>
        <v/>
      </c>
      <c r="W57" s="95" t="str">
        <f>IFERROR(VLOOKUP($A57&amp;$W$2,recordstotaallijst!$A:$Q,14,FALSE),"")</f>
        <v/>
      </c>
      <c r="X57" s="96" t="str">
        <f>IFERROR(VLOOKUP($A57&amp;$W$2,recordstotaallijst!$A:$Q,13,FALSE),"")</f>
        <v/>
      </c>
      <c r="Y57" s="97" t="str">
        <f>IFERROR(VLOOKUP($A57&amp;$W$2,recordstotaallijst!$A:$Q,15,FALSE),"")</f>
        <v/>
      </c>
      <c r="Z57" s="95" t="str">
        <f>IFERROR(VLOOKUP($A57&amp;$Z$2,recordstotaallijst!$A:$Q,14,FALSE),"")</f>
        <v/>
      </c>
      <c r="AA57" s="96" t="str">
        <f>IFERROR(VLOOKUP($A57&amp;$Z$2,recordstotaallijst!$A:$Q,13,FALSE),"")</f>
        <v/>
      </c>
      <c r="AB57" s="97" t="str">
        <f>IFERROR(VLOOKUP($A57&amp;$Z$2,recordstotaallijst!$A:$Q,15,FALSE),"")</f>
        <v/>
      </c>
      <c r="AC57" s="95" t="str">
        <f>IFERROR(VLOOKUP($A57&amp;$AC$2,recordstotaallijst!$A:$Q,14,FALSE),"")</f>
        <v/>
      </c>
      <c r="AD57" s="96" t="str">
        <f>IFERROR(VLOOKUP($A57&amp;$AC$2,recordstotaallijst!$A:$Q,13,FALSE),"")</f>
        <v/>
      </c>
      <c r="AE57" s="97" t="str">
        <f>IFERROR(VLOOKUP($A57&amp;$AC$2,recordstotaallijst!$A:$Q,15,FALSE),"")</f>
        <v/>
      </c>
      <c r="AF57" s="95" t="str">
        <f>IFERROR(VLOOKUP($A57&amp;$AF$2,recordstotaallijst!$A:$Q,14,FALSE),"")</f>
        <v/>
      </c>
      <c r="AG57" s="96" t="str">
        <f>IFERROR(VLOOKUP($A57&amp;$AF$2,recordstotaallijst!$A:$Q,13,FALSE),"")</f>
        <v/>
      </c>
      <c r="AH57" s="97" t="str">
        <f>IFERROR(VLOOKUP($A57&amp;$AF$2,recordstotaallijst!$A:$Q,15,FALSE),"")</f>
        <v/>
      </c>
      <c r="AI57" s="98" t="str">
        <f>IFERROR(VLOOKUP($A57&amp;$AI$2,recordstotaallijst!$A:$Q,14,FALSE),"")</f>
        <v/>
      </c>
      <c r="AJ57" s="93" t="str">
        <f>IFERROR(VLOOKUP($A57&amp;$AI$2,recordstotaallijst!$A:$Q,13,FALSE),"")</f>
        <v/>
      </c>
      <c r="AK57" s="94" t="str">
        <f>IFERROR(VLOOKUP($A57&amp;$AI$2,recordstotaallijst!$A:$Q,15,FALSE),"")</f>
        <v/>
      </c>
      <c r="AL57" s="95" t="str">
        <f>IFERROR(VLOOKUP($A57&amp;$AL$2,recordstotaallijst!$A:$Q,14,FALSE),"")</f>
        <v/>
      </c>
      <c r="AM57" s="96" t="str">
        <f>IFERROR(VLOOKUP($A57&amp;$AL$2,recordstotaallijst!$A:$Q,13,FALSE),"")</f>
        <v/>
      </c>
      <c r="AN57" s="97" t="str">
        <f>IFERROR(VLOOKUP($A57&amp;$AL$2,recordstotaallijst!$A:$Q,15,FALSE),"")</f>
        <v/>
      </c>
      <c r="AO57" s="98" t="str">
        <f>IFERROR(VLOOKUP($A57&amp;$AO$2,recordstotaallijst!$A:$Q,14,FALSE),"")</f>
        <v/>
      </c>
      <c r="AP57" s="93" t="str">
        <f>IFERROR(VLOOKUP($A57&amp;$AO$2,recordstotaallijst!$A:$Q,13,FALSE),"")</f>
        <v/>
      </c>
      <c r="AQ57" s="94" t="str">
        <f>IFERROR(VLOOKUP($A57&amp;$AO$2,recordstotaallijst!$A:$Q,15,FALSE),"")</f>
        <v/>
      </c>
      <c r="AR57" s="95" t="str">
        <f>IFERROR(VLOOKUP($A57&amp;$AR$2,recordstotaallijst!$A:$Q,14,FALSE),"")</f>
        <v/>
      </c>
      <c r="AS57" s="96" t="str">
        <f>IFERROR(VLOOKUP($A57&amp;$AR$2,recordstotaallijst!$A:$Q,13,FALSE),"")</f>
        <v/>
      </c>
      <c r="AT57" s="97" t="str">
        <f>IFERROR(VLOOKUP($A57&amp;$AR$2,recordstotaallijst!$A:$Q,15,FALSE),"")</f>
        <v/>
      </c>
      <c r="AU57" s="98" t="str">
        <f>IFERROR(VLOOKUP($A57&amp;$AU$2,recordstotaallijst!$A:$Q,14,FALSE),"")</f>
        <v/>
      </c>
      <c r="AV57" s="93" t="str">
        <f>IFERROR(VLOOKUP($A57&amp;$AU$2,recordstotaallijst!$A:$Q,13,FALSE),"")</f>
        <v/>
      </c>
      <c r="AW57" s="100" t="str">
        <f>IFERROR(VLOOKUP($A57&amp;$AU$2,recordstotaallijst!$A:$Q,15,FALSE),"")</f>
        <v/>
      </c>
    </row>
    <row r="58" spans="1:49" x14ac:dyDescent="0.55000000000000004">
      <c r="A58" s="36" t="s">
        <v>242</v>
      </c>
      <c r="B58" s="37"/>
      <c r="D58" s="38">
        <v>25</v>
      </c>
      <c r="E58" s="42" t="str">
        <f>IFERROR(VLOOKUP($A58&amp;$E$2,recordstotaallijst!$A:$Q,14,FALSE),"")</f>
        <v/>
      </c>
      <c r="F58" s="39" t="str">
        <f>IFERROR(VLOOKUP($A58&amp;$E$2,recordstotaallijst!$A:$Q,13,FALSE),"")</f>
        <v/>
      </c>
      <c r="G58" s="40" t="str">
        <f>IFERROR(VLOOKUP($A58&amp;$E$2,recordstotaallijst!$A:$Q,15,FALSE),"")</f>
        <v/>
      </c>
      <c r="H58" s="84" t="str">
        <f>IFERROR(VLOOKUP($A58&amp;$H$2,recordstotaallijst!$A:$Q,14,FALSE),"")</f>
        <v/>
      </c>
      <c r="I58" s="85" t="str">
        <f>IFERROR(VLOOKUP($A58&amp;$H$2,recordstotaallijst!$A:$Q,13,FALSE),"")</f>
        <v/>
      </c>
      <c r="J58" s="86" t="str">
        <f>IFERROR(VLOOKUP($A58&amp;$H$2,recordstotaallijst!$A:$Q,15,FALSE),"")</f>
        <v/>
      </c>
      <c r="K58" s="87" t="str">
        <f>IFERROR(VLOOKUP($A58&amp;$K$2,recordstotaallijst!$A:$Q,14,FALSE),"")</f>
        <v/>
      </c>
      <c r="L58" s="88" t="str">
        <f>IFERROR(VLOOKUP($A58&amp;$K$2,recordstotaallijst!$A:$Q,13,FALSE),"")</f>
        <v/>
      </c>
      <c r="M58" s="89" t="str">
        <f>IFERROR(VLOOKUP($A58&amp;$K$2,recordstotaallijst!$A:$Q,15,FALSE),"")</f>
        <v/>
      </c>
      <c r="N58" s="87" t="str">
        <f>IFERROR(VLOOKUP($A58&amp;$N$2,recordstotaallijst!$A:$Q,14,FALSE),"")</f>
        <v/>
      </c>
      <c r="O58" s="88" t="str">
        <f>IFERROR(VLOOKUP($A58&amp;$N$2,recordstotaallijst!$A:$Q,13,FALSE),"")</f>
        <v/>
      </c>
      <c r="P58" s="89" t="str">
        <f>IFERROR(VLOOKUP($A58&amp;$N$2,recordstotaallijst!$A:$Q,15,FALSE),"")</f>
        <v/>
      </c>
      <c r="Q58" s="87" t="str">
        <f>IFERROR(VLOOKUP($A58&amp;$Q$2,recordstotaallijst!$A:$Q,14,FALSE),"")</f>
        <v/>
      </c>
      <c r="R58" s="88" t="str">
        <f>IFERROR(VLOOKUP($A58&amp;$Q$2,recordstotaallijst!$A:$Q,13,FALSE),"")</f>
        <v/>
      </c>
      <c r="S58" s="89" t="str">
        <f>IFERROR(VLOOKUP($A58&amp;$Q$2,recordstotaallijst!$A:$Q,15,FALSE),"")</f>
        <v/>
      </c>
      <c r="T58" s="87" t="str">
        <f>IFERROR(VLOOKUP($A58&amp;$T$2,recordstotaallijst!$A:$Q,14,FALSE),"")</f>
        <v/>
      </c>
      <c r="U58" s="88" t="str">
        <f>IFERROR(VLOOKUP($A58&amp;$T$2,recordstotaallijst!$A:$Q,13,FALSE),"")</f>
        <v/>
      </c>
      <c r="V58" s="89" t="str">
        <f>IFERROR(VLOOKUP($A58&amp;$T$2,recordstotaallijst!$A:$Q,15,FALSE),"")</f>
        <v/>
      </c>
      <c r="W58" s="87" t="str">
        <f>IFERROR(VLOOKUP($A58&amp;$W$2,recordstotaallijst!$A:$Q,14,FALSE),"")</f>
        <v/>
      </c>
      <c r="X58" s="88" t="str">
        <f>IFERROR(VLOOKUP($A58&amp;$W$2,recordstotaallijst!$A:$Q,13,FALSE),"")</f>
        <v/>
      </c>
      <c r="Y58" s="89" t="str">
        <f>IFERROR(VLOOKUP($A58&amp;$W$2,recordstotaallijst!$A:$Q,15,FALSE),"")</f>
        <v/>
      </c>
      <c r="Z58" s="87" t="str">
        <f>IFERROR(VLOOKUP($A58&amp;$Z$2,recordstotaallijst!$A:$Q,14,FALSE),"")</f>
        <v/>
      </c>
      <c r="AA58" s="88" t="str">
        <f>IFERROR(VLOOKUP($A58&amp;$Z$2,recordstotaallijst!$A:$Q,13,FALSE),"")</f>
        <v/>
      </c>
      <c r="AB58" s="89" t="str">
        <f>IFERROR(VLOOKUP($A58&amp;$Z$2,recordstotaallijst!$A:$Q,15,FALSE),"")</f>
        <v/>
      </c>
      <c r="AC58" s="87" t="str">
        <f>IFERROR(VLOOKUP($A58&amp;$AC$2,recordstotaallijst!$A:$Q,14,FALSE),"")</f>
        <v/>
      </c>
      <c r="AD58" s="88" t="str">
        <f>IFERROR(VLOOKUP($A58&amp;$AC$2,recordstotaallijst!$A:$Q,13,FALSE),"")</f>
        <v/>
      </c>
      <c r="AE58" s="89" t="str">
        <f>IFERROR(VLOOKUP($A58&amp;$AC$2,recordstotaallijst!$A:$Q,15,FALSE),"")</f>
        <v/>
      </c>
      <c r="AF58" s="87" t="str">
        <f>IFERROR(VLOOKUP($A58&amp;$AF$2,recordstotaallijst!$A:$Q,14,FALSE),"")</f>
        <v/>
      </c>
      <c r="AG58" s="88" t="str">
        <f>IFERROR(VLOOKUP($A58&amp;$AF$2,recordstotaallijst!$A:$Q,13,FALSE),"")</f>
        <v/>
      </c>
      <c r="AH58" s="89" t="str">
        <f>IFERROR(VLOOKUP($A58&amp;$AF$2,recordstotaallijst!$A:$Q,15,FALSE),"")</f>
        <v/>
      </c>
      <c r="AI58" s="90" t="str">
        <f>IFERROR(VLOOKUP($A58&amp;$AI$2,recordstotaallijst!$A:$Q,14,FALSE),"")</f>
        <v/>
      </c>
      <c r="AJ58" s="85" t="str">
        <f>IFERROR(VLOOKUP($A58&amp;$AI$2,recordstotaallijst!$A:$Q,13,FALSE),"")</f>
        <v/>
      </c>
      <c r="AK58" s="86" t="str">
        <f>IFERROR(VLOOKUP($A58&amp;$AI$2,recordstotaallijst!$A:$Q,15,FALSE),"")</f>
        <v/>
      </c>
      <c r="AL58" s="87" t="str">
        <f>IFERROR(VLOOKUP($A58&amp;$AL$2,recordstotaallijst!$A:$Q,14,FALSE),"")</f>
        <v/>
      </c>
      <c r="AM58" s="88" t="str">
        <f>IFERROR(VLOOKUP($A58&amp;$AL$2,recordstotaallijst!$A:$Q,13,FALSE),"")</f>
        <v/>
      </c>
      <c r="AN58" s="89" t="str">
        <f>IFERROR(VLOOKUP($A58&amp;$AL$2,recordstotaallijst!$A:$Q,15,FALSE),"")</f>
        <v/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86" t="str">
        <f>IFERROR(VLOOKUP($A58&amp;$AO$2,recordstotaallijst!$A:$Q,15,FALSE),"")</f>
        <v/>
      </c>
      <c r="AR58" s="87" t="str">
        <f>IFERROR(VLOOKUP($A58&amp;$AR$2,recordstotaallijst!$A:$Q,14,FALSE),"")</f>
        <v/>
      </c>
      <c r="AS58" s="88" t="str">
        <f>IFERROR(VLOOKUP($A58&amp;$AR$2,recordstotaallijst!$A:$Q,13,FALSE),"")</f>
        <v/>
      </c>
      <c r="AT58" s="89" t="str">
        <f>IFERROR(VLOOKUP($A58&amp;$AR$2,recordstotaallijst!$A:$Q,15,FALSE),"")</f>
        <v/>
      </c>
      <c r="AU58" s="90" t="str">
        <f>IFERROR(VLOOKUP($A58&amp;$AU$2,recordstotaallijst!$A:$Q,14,FALSE),"")</f>
        <v/>
      </c>
      <c r="AV58" s="85" t="str">
        <f>IFERROR(VLOOKUP($A58&amp;$AU$2,recordstotaallijst!$A:$Q,13,FALSE),"")</f>
        <v/>
      </c>
      <c r="AW58" s="91" t="str">
        <f>IFERROR(VLOOKUP($A58&amp;$AU$2,recordstotaallijst!$A:$Q,15,FALSE),"")</f>
        <v/>
      </c>
    </row>
    <row r="59" spans="1:49" x14ac:dyDescent="0.55000000000000004">
      <c r="A59" s="36" t="s">
        <v>243</v>
      </c>
      <c r="B59" s="37"/>
      <c r="D59" s="38">
        <v>50</v>
      </c>
      <c r="E59" s="42" t="str">
        <f>IFERROR(VLOOKUP($A59&amp;$E$2,recordstotaallijst!$A:$Q,14,FALSE),"")</f>
        <v>Kiki Peeters</v>
      </c>
      <c r="F59" s="39">
        <f>IFERROR(VLOOKUP($A59&amp;$E$2,recordstotaallijst!$A:$Q,13,FALSE),"")</f>
        <v>6.6793981481481478E-4</v>
      </c>
      <c r="G59" s="40">
        <f>IFERROR(VLOOKUP($A59&amp;$E$2,recordstotaallijst!$A:$Q,15,FALSE),"")</f>
        <v>45424</v>
      </c>
      <c r="H59" s="84" t="str">
        <f>IFERROR(VLOOKUP($A59&amp;$H$2,recordstotaallijst!$A:$Q,14,FALSE),"")</f>
        <v/>
      </c>
      <c r="I59" s="85" t="str">
        <f>IFERROR(VLOOKUP($A59&amp;$H$2,recordstotaallijst!$A:$Q,13,FALSE),"")</f>
        <v/>
      </c>
      <c r="J59" s="86" t="str">
        <f>IFERROR(VLOOKUP($A59&amp;$H$2,recordstotaallijst!$A:$Q,15,FALSE),"")</f>
        <v/>
      </c>
      <c r="K59" s="87" t="str">
        <f>IFERROR(VLOOKUP($A59&amp;$K$2,recordstotaallijst!$A:$Q,14,FALSE),"")</f>
        <v/>
      </c>
      <c r="L59" s="88" t="str">
        <f>IFERROR(VLOOKUP($A59&amp;$K$2,recordstotaallijst!$A:$Q,13,FALSE),"")</f>
        <v/>
      </c>
      <c r="M59" s="89" t="str">
        <f>IFERROR(VLOOKUP($A59&amp;$K$2,recordstotaallijst!$A:$Q,15,FALSE),"")</f>
        <v/>
      </c>
      <c r="N59" s="87" t="str">
        <f>IFERROR(VLOOKUP($A59&amp;$N$2,recordstotaallijst!$A:$Q,14,FALSE),"")</f>
        <v/>
      </c>
      <c r="O59" s="88" t="str">
        <f>IFERROR(VLOOKUP($A59&amp;$N$2,recordstotaallijst!$A:$Q,13,FALSE),"")</f>
        <v/>
      </c>
      <c r="P59" s="89" t="str">
        <f>IFERROR(VLOOKUP($A59&amp;$N$2,recordstotaallijst!$A:$Q,15,FALSE),"")</f>
        <v/>
      </c>
      <c r="Q59" s="87" t="str">
        <f>IFERROR(VLOOKUP($A59&amp;$Q$2,recordstotaallijst!$A:$Q,14,FALSE),"")</f>
        <v/>
      </c>
      <c r="R59" s="88" t="str">
        <f>IFERROR(VLOOKUP($A59&amp;$Q$2,recordstotaallijst!$A:$Q,13,FALSE),"")</f>
        <v/>
      </c>
      <c r="S59" s="89" t="str">
        <f>IFERROR(VLOOKUP($A59&amp;$Q$2,recordstotaallijst!$A:$Q,15,FALSE),"")</f>
        <v/>
      </c>
      <c r="T59" s="87" t="str">
        <f>IFERROR(VLOOKUP($A59&amp;$T$2,recordstotaallijst!$A:$Q,14,FALSE),"")</f>
        <v/>
      </c>
      <c r="U59" s="88" t="str">
        <f>IFERROR(VLOOKUP($A59&amp;$T$2,recordstotaallijst!$A:$Q,13,FALSE),"")</f>
        <v/>
      </c>
      <c r="V59" s="89" t="str">
        <f>IFERROR(VLOOKUP($A59&amp;$T$2,recordstotaallijst!$A:$Q,15,FALSE),"")</f>
        <v/>
      </c>
      <c r="W59" s="87" t="str">
        <f>IFERROR(VLOOKUP($A59&amp;$W$2,recordstotaallijst!$A:$Q,14,FALSE),"")</f>
        <v/>
      </c>
      <c r="X59" s="88" t="str">
        <f>IFERROR(VLOOKUP($A59&amp;$W$2,recordstotaallijst!$A:$Q,13,FALSE),"")</f>
        <v/>
      </c>
      <c r="Y59" s="89" t="str">
        <f>IFERROR(VLOOKUP($A59&amp;$W$2,recordstotaallijst!$A:$Q,15,FALSE),"")</f>
        <v/>
      </c>
      <c r="Z59" s="87" t="str">
        <f>IFERROR(VLOOKUP($A59&amp;$Z$2,recordstotaallijst!$A:$Q,14,FALSE),"")</f>
        <v>Kiki Peeters</v>
      </c>
      <c r="AA59" s="88">
        <f>IFERROR(VLOOKUP($A59&amp;$Z$2,recordstotaallijst!$A:$Q,13,FALSE),"")</f>
        <v>6.6793981481481478E-4</v>
      </c>
      <c r="AB59" s="89">
        <f>IFERROR(VLOOKUP($A59&amp;$Z$2,recordstotaallijst!$A:$Q,15,FALSE),"")</f>
        <v>45424</v>
      </c>
      <c r="AC59" s="87" t="str">
        <f>IFERROR(VLOOKUP($A59&amp;$AC$2,recordstotaallijst!$A:$Q,14,FALSE),"")</f>
        <v/>
      </c>
      <c r="AD59" s="88" t="str">
        <f>IFERROR(VLOOKUP($A59&amp;$AC$2,recordstotaallijst!$A:$Q,13,FALSE),"")</f>
        <v/>
      </c>
      <c r="AE59" s="89" t="str">
        <f>IFERROR(VLOOKUP($A59&amp;$AC$2,recordstotaallijst!$A:$Q,15,FALSE),"")</f>
        <v/>
      </c>
      <c r="AF59" s="87" t="str">
        <f>IFERROR(VLOOKUP($A59&amp;$AF$2,recordstotaallijst!$A:$Q,14,FALSE),"")</f>
        <v>Britt Colijn</v>
      </c>
      <c r="AG59" s="88">
        <f>IFERROR(VLOOKUP($A59&amp;$AF$2,recordstotaallijst!$A:$Q,13,FALSE),"")</f>
        <v>5.0833333333333329E-4</v>
      </c>
      <c r="AH59" s="89">
        <f>IFERROR(VLOOKUP($A59&amp;$AF$2,recordstotaallijst!$A:$Q,15,FALSE),"")</f>
        <v>43870</v>
      </c>
      <c r="AI59" s="90" t="str">
        <f>IFERROR(VLOOKUP($A59&amp;$AI$2,recordstotaallijst!$A:$Q,14,FALSE),"")</f>
        <v/>
      </c>
      <c r="AJ59" s="85" t="str">
        <f>IFERROR(VLOOKUP($A59&amp;$AI$2,recordstotaallijst!$A:$Q,13,FALSE),"")</f>
        <v/>
      </c>
      <c r="AK59" s="86" t="str">
        <f>IFERROR(VLOOKUP($A59&amp;$AI$2,recordstotaallijst!$A:$Q,15,FALSE),"")</f>
        <v/>
      </c>
      <c r="AL59" s="87" t="str">
        <f>IFERROR(VLOOKUP($A59&amp;$AL$2,recordstotaallijst!$A:$Q,14,FALSE),"")</f>
        <v>Aukje Grijseels</v>
      </c>
      <c r="AM59" s="88">
        <f>IFERROR(VLOOKUP($A59&amp;$AL$2,recordstotaallijst!$A:$Q,13,FALSE),"")</f>
        <v>4.3958333333333328E-4</v>
      </c>
      <c r="AN59" s="89">
        <f>IFERROR(VLOOKUP($A59&amp;$AL$2,recordstotaallijst!$A:$Q,15,FALSE),"")</f>
        <v>44640</v>
      </c>
      <c r="AO59" s="90" t="str">
        <f>IFERROR(VLOOKUP($A59&amp;$AO$2,recordstotaallijst!$A:$Q,14,FALSE),"")</f>
        <v>Aukje Grijseels</v>
      </c>
      <c r="AP59" s="85">
        <f>IFERROR(VLOOKUP($A59&amp;$AO$2,recordstotaallijst!$A:$Q,13,FALSE),"")</f>
        <v>4.4189814814814813E-4</v>
      </c>
      <c r="AQ59" s="86">
        <f>IFERROR(VLOOKUP($A59&amp;$AO$2,recordstotaallijst!$A:$Q,15,FALSE),"")</f>
        <v>45011</v>
      </c>
      <c r="AR59" s="87" t="str">
        <f>IFERROR(VLOOKUP($A59&amp;$AR$2,recordstotaallijst!$A:$Q,14,FALSE),"")</f>
        <v>Isabella Grijseels</v>
      </c>
      <c r="AS59" s="88">
        <f>IFERROR(VLOOKUP($A59&amp;$AR$2,recordstotaallijst!$A:$Q,13,FALSE),"")</f>
        <v>4.4212962962962961E-4</v>
      </c>
      <c r="AT59" s="89">
        <f>IFERROR(VLOOKUP($A59&amp;$AR$2,recordstotaallijst!$A:$Q,15,FALSE),"")</f>
        <v>44647</v>
      </c>
      <c r="AU59" s="90" t="str">
        <f>IFERROR(VLOOKUP($A59&amp;$AU$2,recordstotaallijst!$A:$Q,14,FALSE),"")</f>
        <v>Isabella Grijseels</v>
      </c>
      <c r="AV59" s="85">
        <f>IFERROR(VLOOKUP($A59&amp;$AU$2,recordstotaallijst!$A:$Q,13,FALSE),"")</f>
        <v>4.585648148148148E-4</v>
      </c>
      <c r="AW59" s="91">
        <f>IFERROR(VLOOKUP($A59&amp;$AU$2,recordstotaallijst!$A:$Q,15,FALSE),"")</f>
        <v>45059</v>
      </c>
    </row>
    <row r="60" spans="1:49" x14ac:dyDescent="0.55000000000000004">
      <c r="A60" s="36" t="s">
        <v>244</v>
      </c>
      <c r="B60" s="37"/>
      <c r="D60" s="38">
        <v>100</v>
      </c>
      <c r="E60" s="42" t="str">
        <f>IFERROR(VLOOKUP($A60&amp;$E$2,recordstotaallijst!$A:$Q,14,FALSE),"")</f>
        <v/>
      </c>
      <c r="F60" s="39" t="str">
        <f>IFERROR(VLOOKUP($A60&amp;$E$2,recordstotaallijst!$A:$Q,13,FALSE),"")</f>
        <v/>
      </c>
      <c r="G60" s="40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7" t="str">
        <f>IFERROR(VLOOKUP($A60&amp;$K$2,recordstotaallijst!$A:$Q,14,FALSE),"")</f>
        <v/>
      </c>
      <c r="L60" s="88" t="str">
        <f>IFERROR(VLOOKUP($A60&amp;$K$2,recordstotaallijst!$A:$Q,13,FALSE),"")</f>
        <v/>
      </c>
      <c r="M60" s="89" t="str">
        <f>IFERROR(VLOOKUP($A60&amp;$K$2,recordstotaallijst!$A:$Q,15,FALSE),"")</f>
        <v/>
      </c>
      <c r="N60" s="87" t="str">
        <f>IFERROR(VLOOKUP($A60&amp;$N$2,recordstotaallijst!$A:$Q,14,FALSE),"")</f>
        <v/>
      </c>
      <c r="O60" s="88" t="str">
        <f>IFERROR(VLOOKUP($A60&amp;$N$2,recordstotaallijst!$A:$Q,13,FALSE),"")</f>
        <v/>
      </c>
      <c r="P60" s="89" t="str">
        <f>IFERROR(VLOOKUP($A60&amp;$N$2,recordstotaallijst!$A:$Q,15,FALSE),"")</f>
        <v/>
      </c>
      <c r="Q60" s="87" t="str">
        <f>IFERROR(VLOOKUP($A60&amp;$Q$2,recordstotaallijst!$A:$Q,14,FALSE),"")</f>
        <v/>
      </c>
      <c r="R60" s="88" t="str">
        <f>IFERROR(VLOOKUP($A60&amp;$Q$2,recordstotaallijst!$A:$Q,13,FALSE),"")</f>
        <v/>
      </c>
      <c r="S60" s="89" t="str">
        <f>IFERROR(VLOOKUP($A60&amp;$Q$2,recordstotaallijst!$A:$Q,15,FALSE),"")</f>
        <v/>
      </c>
      <c r="T60" s="87" t="str">
        <f>IFERROR(VLOOKUP($A60&amp;$T$2,recordstotaallijst!$A:$Q,14,FALSE),"")</f>
        <v/>
      </c>
      <c r="U60" s="88" t="str">
        <f>IFERROR(VLOOKUP($A60&amp;$T$2,recordstotaallijst!$A:$Q,13,FALSE),"")</f>
        <v/>
      </c>
      <c r="V60" s="89" t="str">
        <f>IFERROR(VLOOKUP($A60&amp;$T$2,recordstotaallijst!$A:$Q,15,FALSE),"")</f>
        <v/>
      </c>
      <c r="W60" s="87" t="str">
        <f>IFERROR(VLOOKUP($A60&amp;$W$2,recordstotaallijst!$A:$Q,14,FALSE),"")</f>
        <v/>
      </c>
      <c r="X60" s="88" t="str">
        <f>IFERROR(VLOOKUP($A60&amp;$W$2,recordstotaallijst!$A:$Q,13,FALSE),"")</f>
        <v/>
      </c>
      <c r="Y60" s="89" t="str">
        <f>IFERROR(VLOOKUP($A60&amp;$W$2,recordstotaallijst!$A:$Q,15,FALSE),"")</f>
        <v/>
      </c>
      <c r="Z60" s="87" t="str">
        <f>IFERROR(VLOOKUP($A60&amp;$Z$2,recordstotaallijst!$A:$Q,14,FALSE),"")</f>
        <v/>
      </c>
      <c r="AA60" s="88" t="str">
        <f>IFERROR(VLOOKUP($A60&amp;$Z$2,recordstotaallijst!$A:$Q,13,FALSE),"")</f>
        <v/>
      </c>
      <c r="AB60" s="89" t="str">
        <f>IFERROR(VLOOKUP($A60&amp;$Z$2,recordstotaallijst!$A:$Q,15,FALSE),"")</f>
        <v/>
      </c>
      <c r="AC60" s="87" t="str">
        <f>IFERROR(VLOOKUP($A60&amp;$AC$2,recordstotaallijst!$A:$Q,14,FALSE),"")</f>
        <v/>
      </c>
      <c r="AD60" s="88" t="str">
        <f>IFERROR(VLOOKUP($A60&amp;$AC$2,recordstotaallijst!$A:$Q,13,FALSE),"")</f>
        <v/>
      </c>
      <c r="AE60" s="89" t="str">
        <f>IFERROR(VLOOKUP($A60&amp;$AC$2,recordstotaallijst!$A:$Q,15,FALSE),"")</f>
        <v/>
      </c>
      <c r="AF60" s="87" t="str">
        <f>IFERROR(VLOOKUP($A60&amp;$AF$2,recordstotaallijst!$A:$Q,14,FALSE),"")</f>
        <v>Britt Colijn</v>
      </c>
      <c r="AG60" s="88">
        <f>IFERROR(VLOOKUP($A60&amp;$AF$2,recordstotaallijst!$A:$Q,13,FALSE),"")</f>
        <v>1.0557870370370372E-3</v>
      </c>
      <c r="AH60" s="89">
        <f>IFERROR(VLOOKUP($A60&amp;$AF$2,recordstotaallijst!$A:$Q,15,FALSE),"")</f>
        <v>43870</v>
      </c>
      <c r="AI60" s="90" t="str">
        <f>IFERROR(VLOOKUP($A60&amp;$AI$2,recordstotaallijst!$A:$Q,14,FALSE),"")</f>
        <v/>
      </c>
      <c r="AJ60" s="85" t="str">
        <f>IFERROR(VLOOKUP($A60&amp;$AI$2,recordstotaallijst!$A:$Q,13,FALSE),"")</f>
        <v/>
      </c>
      <c r="AK60" s="86" t="str">
        <f>IFERROR(VLOOKUP($A60&amp;$AI$2,recordstotaallijst!$A:$Q,15,FALSE),"")</f>
        <v/>
      </c>
      <c r="AL60" s="87" t="str">
        <f>IFERROR(VLOOKUP($A60&amp;$AL$2,recordstotaallijst!$A:$Q,14,FALSE),"")</f>
        <v>Aukje Grijseels</v>
      </c>
      <c r="AM60" s="88">
        <f>IFERROR(VLOOKUP($A60&amp;$AL$2,recordstotaallijst!$A:$Q,13,FALSE),"")</f>
        <v>9.4884259259259271E-4</v>
      </c>
      <c r="AN60" s="89">
        <f>IFERROR(VLOOKUP($A60&amp;$AL$2,recordstotaallijst!$A:$Q,15,FALSE),"")</f>
        <v>44647</v>
      </c>
      <c r="AO60" s="90" t="str">
        <f>IFERROR(VLOOKUP($A60&amp;$AO$2,recordstotaallijst!$A:$Q,14,FALSE),"")</f>
        <v>Aukje Grijseels</v>
      </c>
      <c r="AP60" s="85">
        <f>IFERROR(VLOOKUP($A60&amp;$AO$2,recordstotaallijst!$A:$Q,13,FALSE),"")</f>
        <v>1.0006944444444445E-3</v>
      </c>
      <c r="AQ60" s="86">
        <f>IFERROR(VLOOKUP($A60&amp;$AO$2,recordstotaallijst!$A:$Q,15,FALSE),"")</f>
        <v>45059</v>
      </c>
      <c r="AR60" s="87" t="str">
        <f>IFERROR(VLOOKUP($A60&amp;$AR$2,recordstotaallijst!$A:$Q,14,FALSE),"")</f>
        <v>Britt Colijn</v>
      </c>
      <c r="AS60" s="88">
        <f>IFERROR(VLOOKUP($A60&amp;$AR$2,recordstotaallijst!$A:$Q,13,FALSE),"")</f>
        <v>9.7384259259259266E-4</v>
      </c>
      <c r="AT60" s="89">
        <f>IFERROR(VLOOKUP($A60&amp;$AR$2,recordstotaallijst!$A:$Q,15,FALSE),"")</f>
        <v>45312</v>
      </c>
      <c r="AU60" s="90" t="str">
        <f>IFERROR(VLOOKUP($A60&amp;$AU$2,recordstotaallijst!$A:$Q,14,FALSE),"")</f>
        <v>Isabella Grijseels</v>
      </c>
      <c r="AV60" s="85">
        <f>IFERROR(VLOOKUP($A60&amp;$AU$2,recordstotaallijst!$A:$Q,13,FALSE),"")</f>
        <v>1.0011574074074074E-3</v>
      </c>
      <c r="AW60" s="91">
        <f>IFERROR(VLOOKUP($A60&amp;$AU$2,recordstotaallijst!$A:$Q,15,FALSE),"")</f>
        <v>44962</v>
      </c>
    </row>
    <row r="61" spans="1:49" x14ac:dyDescent="0.55000000000000004">
      <c r="A61" s="36" t="s">
        <v>245</v>
      </c>
      <c r="B61" s="37"/>
      <c r="D61" s="38">
        <v>200</v>
      </c>
      <c r="E61" s="42" t="str">
        <f>IFERROR(VLOOKUP($A61&amp;$E$2,recordstotaallijst!$A:$Q,14,FALSE),"")</f>
        <v/>
      </c>
      <c r="F61" s="39" t="str">
        <f>IFERROR(VLOOKUP($A61&amp;$E$2,recordstotaallijst!$A:$Q,13,FALSE),"")</f>
        <v/>
      </c>
      <c r="G61" s="40" t="str">
        <f>IFERROR(VLOOKUP($A61&amp;$E$2,recordstotaallijst!$A:$Q,15,FALSE),"")</f>
        <v/>
      </c>
      <c r="H61" s="84" t="str">
        <f>IFERROR(VLOOKUP($A61&amp;$H$2,recordstotaallijst!$A:$Q,14,FALSE),"")</f>
        <v/>
      </c>
      <c r="I61" s="85" t="str">
        <f>IFERROR(VLOOKUP($A61&amp;$H$2,recordstotaallijst!$A:$Q,13,FALSE),"")</f>
        <v/>
      </c>
      <c r="J61" s="86" t="str">
        <f>IFERROR(VLOOKUP($A61&amp;$H$2,recordstotaallijst!$A:$Q,15,FALSE),"")</f>
        <v/>
      </c>
      <c r="K61" s="87" t="str">
        <f>IFERROR(VLOOKUP($A61&amp;$K$2,recordstotaallijst!$A:$Q,14,FALSE),"")</f>
        <v/>
      </c>
      <c r="L61" s="88" t="str">
        <f>IFERROR(VLOOKUP($A61&amp;$K$2,recordstotaallijst!$A:$Q,13,FALSE),"")</f>
        <v/>
      </c>
      <c r="M61" s="89" t="str">
        <f>IFERROR(VLOOKUP($A61&amp;$K$2,recordstotaallijst!$A:$Q,15,FALSE),"")</f>
        <v/>
      </c>
      <c r="N61" s="87" t="str">
        <f>IFERROR(VLOOKUP($A61&amp;$N$2,recordstotaallijst!$A:$Q,14,FALSE),"")</f>
        <v/>
      </c>
      <c r="O61" s="88" t="str">
        <f>IFERROR(VLOOKUP($A61&amp;$N$2,recordstotaallijst!$A:$Q,13,FALSE),"")</f>
        <v/>
      </c>
      <c r="P61" s="89" t="str">
        <f>IFERROR(VLOOKUP($A61&amp;$N$2,recordstotaallijst!$A:$Q,15,FALSE),"")</f>
        <v/>
      </c>
      <c r="Q61" s="87" t="str">
        <f>IFERROR(VLOOKUP($A61&amp;$Q$2,recordstotaallijst!$A:$Q,14,FALSE),"")</f>
        <v/>
      </c>
      <c r="R61" s="88" t="str">
        <f>IFERROR(VLOOKUP($A61&amp;$Q$2,recordstotaallijst!$A:$Q,13,FALSE),"")</f>
        <v/>
      </c>
      <c r="S61" s="89" t="str">
        <f>IFERROR(VLOOKUP($A61&amp;$Q$2,recordstotaallijst!$A:$Q,15,FALSE),"")</f>
        <v/>
      </c>
      <c r="T61" s="87" t="str">
        <f>IFERROR(VLOOKUP($A61&amp;$T$2,recordstotaallijst!$A:$Q,14,FALSE),"")</f>
        <v/>
      </c>
      <c r="U61" s="88" t="str">
        <f>IFERROR(VLOOKUP($A61&amp;$T$2,recordstotaallijst!$A:$Q,13,FALSE),"")</f>
        <v/>
      </c>
      <c r="V61" s="89" t="str">
        <f>IFERROR(VLOOKUP($A61&amp;$T$2,recordstotaallijst!$A:$Q,15,FALSE),"")</f>
        <v/>
      </c>
      <c r="W61" s="87" t="str">
        <f>IFERROR(VLOOKUP($A61&amp;$W$2,recordstotaallijst!$A:$Q,14,FALSE),"")</f>
        <v/>
      </c>
      <c r="X61" s="88" t="str">
        <f>IFERROR(VLOOKUP($A61&amp;$W$2,recordstotaallijst!$A:$Q,13,FALSE),"")</f>
        <v/>
      </c>
      <c r="Y61" s="89" t="str">
        <f>IFERROR(VLOOKUP($A61&amp;$W$2,recordstotaallijst!$A:$Q,15,FALSE),"")</f>
        <v/>
      </c>
      <c r="Z61" s="87" t="str">
        <f>IFERROR(VLOOKUP($A61&amp;$Z$2,recordstotaallijst!$A:$Q,14,FALSE),"")</f>
        <v/>
      </c>
      <c r="AA61" s="88" t="str">
        <f>IFERROR(VLOOKUP($A61&amp;$Z$2,recordstotaallijst!$A:$Q,13,FALSE),"")</f>
        <v/>
      </c>
      <c r="AB61" s="89" t="str">
        <f>IFERROR(VLOOKUP($A61&amp;$Z$2,recordstotaallijst!$A:$Q,15,FALSE),"")</f>
        <v/>
      </c>
      <c r="AC61" s="87" t="str">
        <f>IFERROR(VLOOKUP($A61&amp;$AC$2,recordstotaallijst!$A:$Q,14,FALSE),"")</f>
        <v/>
      </c>
      <c r="AD61" s="88" t="str">
        <f>IFERROR(VLOOKUP($A61&amp;$AC$2,recordstotaallijst!$A:$Q,13,FALSE),"")</f>
        <v/>
      </c>
      <c r="AE61" s="89" t="str">
        <f>IFERROR(VLOOKUP($A61&amp;$AC$2,recordstotaallijst!$A:$Q,15,FALSE),"")</f>
        <v/>
      </c>
      <c r="AF61" s="87" t="str">
        <f>IFERROR(VLOOKUP($A61&amp;$AF$2,recordstotaallijst!$A:$Q,14,FALSE),"")</f>
        <v/>
      </c>
      <c r="AG61" s="88" t="str">
        <f>IFERROR(VLOOKUP($A61&amp;$AF$2,recordstotaallijst!$A:$Q,13,FALSE),"")</f>
        <v/>
      </c>
      <c r="AH61" s="89" t="str">
        <f>IFERROR(VLOOKUP($A61&amp;$AF$2,recordstotaallijst!$A:$Q,15,FALSE),"")</f>
        <v/>
      </c>
      <c r="AI61" s="90" t="str">
        <f>IFERROR(VLOOKUP($A61&amp;$AI$2,recordstotaallijst!$A:$Q,14,FALSE),"")</f>
        <v/>
      </c>
      <c r="AJ61" s="85" t="str">
        <f>IFERROR(VLOOKUP($A61&amp;$AI$2,recordstotaallijst!$A:$Q,13,FALSE),"")</f>
        <v/>
      </c>
      <c r="AK61" s="86" t="str">
        <f>IFERROR(VLOOKUP($A61&amp;$AI$2,recordstotaallijst!$A:$Q,15,FALSE),"")</f>
        <v/>
      </c>
      <c r="AL61" s="87" t="str">
        <f>IFERROR(VLOOKUP($A61&amp;$AL$2,recordstotaallijst!$A:$Q,14,FALSE),"")</f>
        <v>Aukje Grijseels</v>
      </c>
      <c r="AM61" s="88">
        <f>IFERROR(VLOOKUP($A61&amp;$AL$2,recordstotaallijst!$A:$Q,13,FALSE),"")</f>
        <v>2.059375E-3</v>
      </c>
      <c r="AN61" s="89">
        <f>IFERROR(VLOOKUP($A61&amp;$AL$2,recordstotaallijst!$A:$Q,15,FALSE),"")</f>
        <v>44724</v>
      </c>
      <c r="AO61" s="90" t="str">
        <f>IFERROR(VLOOKUP($A61&amp;$AO$2,recordstotaallijst!$A:$Q,14,FALSE),"")</f>
        <v>Aukje Grijseels</v>
      </c>
      <c r="AP61" s="85">
        <f>IFERROR(VLOOKUP($A61&amp;$AO$2,recordstotaallijst!$A:$Q,13,FALSE),"")</f>
        <v>2.1603009259259262E-3</v>
      </c>
      <c r="AQ61" s="86">
        <f>IFERROR(VLOOKUP($A61&amp;$AO$2,recordstotaallijst!$A:$Q,15,FALSE),"")</f>
        <v>45059</v>
      </c>
      <c r="AR61" s="87" t="str">
        <f>IFERROR(VLOOKUP($A61&amp;$AR$2,recordstotaallijst!$A:$Q,14,FALSE),"")</f>
        <v>Britt Colijn</v>
      </c>
      <c r="AS61" s="88">
        <f>IFERROR(VLOOKUP($A61&amp;$AR$2,recordstotaallijst!$A:$Q,13,FALSE),"")</f>
        <v>2.1224537037037037E-3</v>
      </c>
      <c r="AT61" s="89">
        <f>IFERROR(VLOOKUP($A61&amp;$AR$2,recordstotaallijst!$A:$Q,15,FALSE),"")</f>
        <v>45403</v>
      </c>
      <c r="AU61" s="90" t="str">
        <f>IFERROR(VLOOKUP($A61&amp;$AU$2,recordstotaallijst!$A:$Q,14,FALSE),"")</f>
        <v/>
      </c>
      <c r="AV61" s="85" t="str">
        <f>IFERROR(VLOOKUP($A61&amp;$AU$2,recordstotaallijst!$A:$Q,13,FALSE),"")</f>
        <v/>
      </c>
      <c r="AW61" s="91" t="str">
        <f>IFERROR(VLOOKUP($A61&amp;$AU$2,recordstotaallijst!$A:$Q,15,FALSE),"")</f>
        <v/>
      </c>
    </row>
    <row r="62" spans="1:49" s="83" customFormat="1" ht="18.3" x14ac:dyDescent="0.7">
      <c r="A62" s="29"/>
      <c r="B62" s="30"/>
      <c r="C62" s="29" t="s">
        <v>17</v>
      </c>
      <c r="D62" s="31"/>
      <c r="E62" s="44" t="str">
        <f>IFERROR(VLOOKUP($A62&amp;$E$2,recordstotaallijst!$A:$Q,14,FALSE),"")</f>
        <v/>
      </c>
      <c r="F62" s="45" t="str">
        <f>IFERROR(VLOOKUP($A62&amp;$E$2,recordstotaallijst!$A:$Q,13,FALSE),"")</f>
        <v/>
      </c>
      <c r="G62" s="46" t="str">
        <f>IFERROR(VLOOKUP($A62&amp;$E$2,recordstotaallijst!$A:$Q,15,FALSE),"")</f>
        <v/>
      </c>
      <c r="H62" s="92" t="str">
        <f>IFERROR(VLOOKUP($A62&amp;$H$2,recordstotaallijst!$A:$Q,14,FALSE),"")</f>
        <v/>
      </c>
      <c r="I62" s="93" t="str">
        <f>IFERROR(VLOOKUP($A62&amp;$H$2,recordstotaallijst!$A:$Q,13,FALSE),"")</f>
        <v/>
      </c>
      <c r="J62" s="94" t="str">
        <f>IFERROR(VLOOKUP($A62&amp;$H$2,recordstotaallijst!$A:$Q,15,FALSE),"")</f>
        <v/>
      </c>
      <c r="K62" s="95" t="str">
        <f>IFERROR(VLOOKUP($A62&amp;$K$2,recordstotaallijst!$A:$Q,14,FALSE),"")</f>
        <v/>
      </c>
      <c r="L62" s="96" t="str">
        <f>IFERROR(VLOOKUP($A62&amp;$K$2,recordstotaallijst!$A:$Q,13,FALSE),"")</f>
        <v/>
      </c>
      <c r="M62" s="97" t="str">
        <f>IFERROR(VLOOKUP($A62&amp;$K$2,recordstotaallijst!$A:$Q,15,FALSE),"")</f>
        <v/>
      </c>
      <c r="N62" s="95" t="str">
        <f>IFERROR(VLOOKUP($A62&amp;$N$2,recordstotaallijst!$A:$Q,14,FALSE),"")</f>
        <v/>
      </c>
      <c r="O62" s="96" t="str">
        <f>IFERROR(VLOOKUP($A62&amp;$N$2,recordstotaallijst!$A:$Q,13,FALSE),"")</f>
        <v/>
      </c>
      <c r="P62" s="97" t="str">
        <f>IFERROR(VLOOKUP($A62&amp;$N$2,recordstotaallijst!$A:$Q,15,FALSE),"")</f>
        <v/>
      </c>
      <c r="Q62" s="95" t="str">
        <f>IFERROR(VLOOKUP($A62&amp;$Q$2,recordstotaallijst!$A:$Q,14,FALSE),"")</f>
        <v/>
      </c>
      <c r="R62" s="96" t="str">
        <f>IFERROR(VLOOKUP($A62&amp;$Q$2,recordstotaallijst!$A:$Q,13,FALSE),"")</f>
        <v/>
      </c>
      <c r="S62" s="97" t="str">
        <f>IFERROR(VLOOKUP($A62&amp;$Q$2,recordstotaallijst!$A:$Q,15,FALSE),"")</f>
        <v/>
      </c>
      <c r="T62" s="95" t="str">
        <f>IFERROR(VLOOKUP($A62&amp;$T$2,recordstotaallijst!$A:$Q,14,FALSE),"")</f>
        <v/>
      </c>
      <c r="U62" s="96" t="str">
        <f>IFERROR(VLOOKUP($A62&amp;$T$2,recordstotaallijst!$A:$Q,13,FALSE),"")</f>
        <v/>
      </c>
      <c r="V62" s="97" t="str">
        <f>IFERROR(VLOOKUP($A62&amp;$T$2,recordstotaallijst!$A:$Q,15,FALSE),"")</f>
        <v/>
      </c>
      <c r="W62" s="95" t="str">
        <f>IFERROR(VLOOKUP($A62&amp;$W$2,recordstotaallijst!$A:$Q,14,FALSE),"")</f>
        <v/>
      </c>
      <c r="X62" s="96" t="str">
        <f>IFERROR(VLOOKUP($A62&amp;$W$2,recordstotaallijst!$A:$Q,13,FALSE),"")</f>
        <v/>
      </c>
      <c r="Y62" s="97" t="str">
        <f>IFERROR(VLOOKUP($A62&amp;$W$2,recordstotaallijst!$A:$Q,15,FALSE),"")</f>
        <v/>
      </c>
      <c r="Z62" s="95" t="str">
        <f>IFERROR(VLOOKUP($A62&amp;$Z$2,recordstotaallijst!$A:$Q,14,FALSE),"")</f>
        <v/>
      </c>
      <c r="AA62" s="96" t="str">
        <f>IFERROR(VLOOKUP($A62&amp;$Z$2,recordstotaallijst!$A:$Q,13,FALSE),"")</f>
        <v/>
      </c>
      <c r="AB62" s="97" t="str">
        <f>IFERROR(VLOOKUP($A62&amp;$Z$2,recordstotaallijst!$A:$Q,15,FALSE),"")</f>
        <v/>
      </c>
      <c r="AC62" s="95" t="str">
        <f>IFERROR(VLOOKUP($A62&amp;$AC$2,recordstotaallijst!$A:$Q,14,FALSE),"")</f>
        <v/>
      </c>
      <c r="AD62" s="96" t="str">
        <f>IFERROR(VLOOKUP($A62&amp;$AC$2,recordstotaallijst!$A:$Q,13,FALSE),"")</f>
        <v/>
      </c>
      <c r="AE62" s="97" t="str">
        <f>IFERROR(VLOOKUP($A62&amp;$AC$2,recordstotaallijst!$A:$Q,15,FALSE),"")</f>
        <v/>
      </c>
      <c r="AF62" s="95" t="str">
        <f>IFERROR(VLOOKUP($A62&amp;$AF$2,recordstotaallijst!$A:$Q,14,FALSE),"")</f>
        <v/>
      </c>
      <c r="AG62" s="96" t="str">
        <f>IFERROR(VLOOKUP($A62&amp;$AF$2,recordstotaallijst!$A:$Q,13,FALSE),"")</f>
        <v/>
      </c>
      <c r="AH62" s="97" t="str">
        <f>IFERROR(VLOOKUP($A62&amp;$AF$2,recordstotaallijst!$A:$Q,15,FALSE),"")</f>
        <v/>
      </c>
      <c r="AI62" s="98" t="str">
        <f>IFERROR(VLOOKUP($A62&amp;$AI$2,recordstotaallijst!$A:$Q,14,FALSE),"")</f>
        <v/>
      </c>
      <c r="AJ62" s="93" t="str">
        <f>IFERROR(VLOOKUP($A62&amp;$AI$2,recordstotaallijst!$A:$Q,13,FALSE),"")</f>
        <v/>
      </c>
      <c r="AK62" s="94" t="str">
        <f>IFERROR(VLOOKUP($A62&amp;$AI$2,recordstotaallijst!$A:$Q,15,FALSE),"")</f>
        <v/>
      </c>
      <c r="AL62" s="95" t="str">
        <f>IFERROR(VLOOKUP($A62&amp;$AL$2,recordstotaallijst!$A:$Q,14,FALSE),"")</f>
        <v/>
      </c>
      <c r="AM62" s="96" t="str">
        <f>IFERROR(VLOOKUP($A62&amp;$AL$2,recordstotaallijst!$A:$Q,13,FALSE),"")</f>
        <v/>
      </c>
      <c r="AN62" s="97" t="str">
        <f>IFERROR(VLOOKUP($A62&amp;$AL$2,recordstotaallijst!$A:$Q,15,FALSE),"")</f>
        <v/>
      </c>
      <c r="AO62" s="98" t="str">
        <f>IFERROR(VLOOKUP($A62&amp;$AO$2,recordstotaallijst!$A:$Q,14,FALSE),"")</f>
        <v/>
      </c>
      <c r="AP62" s="93" t="str">
        <f>IFERROR(VLOOKUP($A62&amp;$AO$2,recordstotaallijst!$A:$Q,13,FALSE),"")</f>
        <v/>
      </c>
      <c r="AQ62" s="94" t="str">
        <f>IFERROR(VLOOKUP($A62&amp;$AO$2,recordstotaallijst!$A:$Q,15,FALSE),"")</f>
        <v/>
      </c>
      <c r="AR62" s="95" t="str">
        <f>IFERROR(VLOOKUP($A62&amp;$AR$2,recordstotaallijst!$A:$Q,14,FALSE),"")</f>
        <v/>
      </c>
      <c r="AS62" s="96" t="str">
        <f>IFERROR(VLOOKUP($A62&amp;$AR$2,recordstotaallijst!$A:$Q,13,FALSE),"")</f>
        <v/>
      </c>
      <c r="AT62" s="97" t="str">
        <f>IFERROR(VLOOKUP($A62&amp;$AR$2,recordstotaallijst!$A:$Q,15,FALSE),"")</f>
        <v/>
      </c>
      <c r="AU62" s="98" t="str">
        <f>IFERROR(VLOOKUP($A62&amp;$AU$2,recordstotaallijst!$A:$Q,14,FALSE),"")</f>
        <v/>
      </c>
      <c r="AV62" s="93" t="str">
        <f>IFERROR(VLOOKUP($A62&amp;$AU$2,recordstotaallijst!$A:$Q,13,FALSE),"")</f>
        <v/>
      </c>
      <c r="AW62" s="100" t="str">
        <f>IFERROR(VLOOKUP($A62&amp;$AU$2,recordstotaallijst!$A:$Q,15,FALSE),"")</f>
        <v/>
      </c>
    </row>
    <row r="63" spans="1:49" x14ac:dyDescent="0.55000000000000004">
      <c r="A63" s="36" t="s">
        <v>246</v>
      </c>
      <c r="B63" s="37"/>
      <c r="D63" s="38">
        <v>100</v>
      </c>
      <c r="E63" s="42" t="str">
        <f>IFERROR(VLOOKUP($A63&amp;$E$2,recordstotaallijst!$A:$Q,14,FALSE),"")</f>
        <v/>
      </c>
      <c r="F63" s="39" t="str">
        <f>IFERROR(VLOOKUP($A63&amp;$E$2,recordstotaallijst!$A:$Q,13,FALSE),"")</f>
        <v/>
      </c>
      <c r="G63" s="40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7" t="str">
        <f>IFERROR(VLOOKUP($A63&amp;$K$2,recordstotaallijst!$A:$Q,14,FALSE),"")</f>
        <v/>
      </c>
      <c r="L63" s="88" t="str">
        <f>IFERROR(VLOOKUP($A63&amp;$K$2,recordstotaallijst!$A:$Q,13,FALSE),"")</f>
        <v/>
      </c>
      <c r="M63" s="89" t="str">
        <f>IFERROR(VLOOKUP($A63&amp;$K$2,recordstotaallijst!$A:$Q,15,FALSE),"")</f>
        <v/>
      </c>
      <c r="N63" s="87" t="str">
        <f>IFERROR(VLOOKUP($A63&amp;$N$2,recordstotaallijst!$A:$Q,14,FALSE),"")</f>
        <v/>
      </c>
      <c r="O63" s="88" t="str">
        <f>IFERROR(VLOOKUP($A63&amp;$N$2,recordstotaallijst!$A:$Q,13,FALSE),"")</f>
        <v/>
      </c>
      <c r="P63" s="89" t="str">
        <f>IFERROR(VLOOKUP($A63&amp;$N$2,recordstotaallijst!$A:$Q,15,FALSE),"")</f>
        <v/>
      </c>
      <c r="Q63" s="87" t="str">
        <f>IFERROR(VLOOKUP($A63&amp;$Q$2,recordstotaallijst!$A:$Q,14,FALSE),"")</f>
        <v/>
      </c>
      <c r="R63" s="88" t="str">
        <f>IFERROR(VLOOKUP($A63&amp;$Q$2,recordstotaallijst!$A:$Q,13,FALSE),"")</f>
        <v/>
      </c>
      <c r="S63" s="89" t="str">
        <f>IFERROR(VLOOKUP($A63&amp;$Q$2,recordstotaallijst!$A:$Q,15,FALSE),"")</f>
        <v/>
      </c>
      <c r="T63" s="87" t="str">
        <f>IFERROR(VLOOKUP($A63&amp;$T$2,recordstotaallijst!$A:$Q,14,FALSE),"")</f>
        <v/>
      </c>
      <c r="U63" s="88" t="str">
        <f>IFERROR(VLOOKUP($A63&amp;$T$2,recordstotaallijst!$A:$Q,13,FALSE),"")</f>
        <v/>
      </c>
      <c r="V63" s="89" t="str">
        <f>IFERROR(VLOOKUP($A63&amp;$T$2,recordstotaallijst!$A:$Q,15,FALSE),"")</f>
        <v/>
      </c>
      <c r="W63" s="87" t="str">
        <f>IFERROR(VLOOKUP($A63&amp;$W$2,recordstotaallijst!$A:$Q,14,FALSE),"")</f>
        <v/>
      </c>
      <c r="X63" s="88" t="str">
        <f>IFERROR(VLOOKUP($A63&amp;$W$2,recordstotaallijst!$A:$Q,13,FALSE),"")</f>
        <v/>
      </c>
      <c r="Y63" s="89" t="str">
        <f>IFERROR(VLOOKUP($A63&amp;$W$2,recordstotaallijst!$A:$Q,15,FALSE),"")</f>
        <v/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87" t="str">
        <f>IFERROR(VLOOKUP($A63&amp;$AC$2,recordstotaallijst!$A:$Q,14,FALSE),"")</f>
        <v/>
      </c>
      <c r="AD63" s="88" t="str">
        <f>IFERROR(VLOOKUP($A63&amp;$AC$2,recordstotaallijst!$A:$Q,13,FALSE),"")</f>
        <v/>
      </c>
      <c r="AE63" s="89" t="str">
        <f>IFERROR(VLOOKUP($A63&amp;$AC$2,recordstotaallijst!$A:$Q,15,FALSE),"")</f>
        <v/>
      </c>
      <c r="AF63" s="87" t="str">
        <f>IFERROR(VLOOKUP($A63&amp;$AF$2,recordstotaallijst!$A:$Q,14,FALSE),"")</f>
        <v/>
      </c>
      <c r="AG63" s="88" t="str">
        <f>IFERROR(VLOOKUP($A63&amp;$AF$2,recordstotaallijst!$A:$Q,13,FALSE),"")</f>
        <v/>
      </c>
      <c r="AH63" s="89" t="str">
        <f>IFERROR(VLOOKUP($A63&amp;$AF$2,recordstotaallijst!$A:$Q,15,FALSE),"")</f>
        <v/>
      </c>
      <c r="AI63" s="90" t="str">
        <f>IFERROR(VLOOKUP($A63&amp;$AI$2,recordstotaallijst!$A:$Q,14,FALSE),"")</f>
        <v/>
      </c>
      <c r="AJ63" s="85" t="str">
        <f>IFERROR(VLOOKUP($A63&amp;$AI$2,recordstotaallijst!$A:$Q,13,FALSE),"")</f>
        <v/>
      </c>
      <c r="AK63" s="86" t="str">
        <f>IFERROR(VLOOKUP($A63&amp;$AI$2,recordstotaallijst!$A:$Q,15,FALSE),"")</f>
        <v/>
      </c>
      <c r="AL63" s="87" t="str">
        <f>IFERROR(VLOOKUP($A63&amp;$AL$2,recordstotaallijst!$A:$Q,14,FALSE),"")</f>
        <v/>
      </c>
      <c r="AM63" s="88" t="str">
        <f>IFERROR(VLOOKUP($A63&amp;$AL$2,recordstotaallijst!$A:$Q,13,FALSE),"")</f>
        <v/>
      </c>
      <c r="AN63" s="89" t="str">
        <f>IFERROR(VLOOKUP($A63&amp;$AL$2,recordstotaallijst!$A:$Q,15,FALSE),"")</f>
        <v/>
      </c>
      <c r="AO63" s="90" t="str">
        <f>IFERROR(VLOOKUP($A63&amp;$AO$2,recordstotaallijst!$A:$Q,14,FALSE),"")</f>
        <v/>
      </c>
      <c r="AP63" s="85" t="str">
        <f>IFERROR(VLOOKUP($A63&amp;$AO$2,recordstotaallijst!$A:$Q,13,FALSE),"")</f>
        <v/>
      </c>
      <c r="AQ63" s="86" t="str">
        <f>IFERROR(VLOOKUP($A63&amp;$AO$2,recordstotaallijst!$A:$Q,15,FALSE),"")</f>
        <v/>
      </c>
      <c r="AR63" s="87" t="str">
        <f>IFERROR(VLOOKUP($A63&amp;$AR$2,recordstotaallijst!$A:$Q,14,FALSE),"")</f>
        <v/>
      </c>
      <c r="AS63" s="88" t="str">
        <f>IFERROR(VLOOKUP($A63&amp;$AR$2,recordstotaallijst!$A:$Q,13,FALSE),"")</f>
        <v/>
      </c>
      <c r="AT63" s="89" t="str">
        <f>IFERROR(VLOOKUP($A63&amp;$AR$2,recordstotaallijst!$A:$Q,15,FALSE),"")</f>
        <v/>
      </c>
      <c r="AU63" s="90" t="str">
        <f>IFERROR(VLOOKUP($A63&amp;$AU$2,recordstotaallijst!$A:$Q,14,FALSE),"")</f>
        <v/>
      </c>
      <c r="AV63" s="85" t="str">
        <f>IFERROR(VLOOKUP($A63&amp;$AU$2,recordstotaallijst!$A:$Q,13,FALSE),"")</f>
        <v/>
      </c>
      <c r="AW63" s="91" t="str">
        <f>IFERROR(VLOOKUP($A63&amp;$AU$2,recordstotaallijst!$A:$Q,15,FALSE),"")</f>
        <v/>
      </c>
    </row>
    <row r="64" spans="1:49" x14ac:dyDescent="0.55000000000000004">
      <c r="A64" s="36" t="s">
        <v>247</v>
      </c>
      <c r="B64" s="37"/>
      <c r="D64" s="38">
        <v>200</v>
      </c>
      <c r="E64" s="42" t="str">
        <f>IFERROR(VLOOKUP($A64&amp;$E$2,recordstotaallijst!$A:$Q,14,FALSE),"")</f>
        <v/>
      </c>
      <c r="F64" s="39" t="str">
        <f>IFERROR(VLOOKUP($A64&amp;$E$2,recordstotaallijst!$A:$Q,13,FALSE),"")</f>
        <v/>
      </c>
      <c r="G64" s="40" t="str">
        <f>IFERROR(VLOOKUP($A64&amp;$E$2,recordstotaallijst!$A:$Q,15,FALSE),"")</f>
        <v/>
      </c>
      <c r="H64" s="84" t="str">
        <f>IFERROR(VLOOKUP($A64&amp;$H$2,recordstotaallijst!$A:$Q,14,FALSE),"")</f>
        <v/>
      </c>
      <c r="I64" s="85" t="str">
        <f>IFERROR(VLOOKUP($A64&amp;$H$2,recordstotaallijst!$A:$Q,13,FALSE),"")</f>
        <v/>
      </c>
      <c r="J64" s="86" t="str">
        <f>IFERROR(VLOOKUP($A64&amp;$H$2,recordstotaallijst!$A:$Q,15,FALSE),"")</f>
        <v/>
      </c>
      <c r="K64" s="87" t="str">
        <f>IFERROR(VLOOKUP($A64&amp;$K$2,recordstotaallijst!$A:$Q,14,FALSE),"")</f>
        <v/>
      </c>
      <c r="L64" s="88" t="str">
        <f>IFERROR(VLOOKUP($A64&amp;$K$2,recordstotaallijst!$A:$Q,13,FALSE),"")</f>
        <v/>
      </c>
      <c r="M64" s="89" t="str">
        <f>IFERROR(VLOOKUP($A64&amp;$K$2,recordstotaallijst!$A:$Q,15,FALSE),"")</f>
        <v/>
      </c>
      <c r="N64" s="87" t="str">
        <f>IFERROR(VLOOKUP($A64&amp;$N$2,recordstotaallijst!$A:$Q,14,FALSE),"")</f>
        <v/>
      </c>
      <c r="O64" s="88" t="str">
        <f>IFERROR(VLOOKUP($A64&amp;$N$2,recordstotaallijst!$A:$Q,13,FALSE),"")</f>
        <v/>
      </c>
      <c r="P64" s="89" t="str">
        <f>IFERROR(VLOOKUP($A64&amp;$N$2,recordstotaallijst!$A:$Q,15,FALSE),"")</f>
        <v/>
      </c>
      <c r="Q64" s="87" t="str">
        <f>IFERROR(VLOOKUP($A64&amp;$Q$2,recordstotaallijst!$A:$Q,14,FALSE),"")</f>
        <v/>
      </c>
      <c r="R64" s="88" t="str">
        <f>IFERROR(VLOOKUP($A64&amp;$Q$2,recordstotaallijst!$A:$Q,13,FALSE),"")</f>
        <v/>
      </c>
      <c r="S64" s="89" t="str">
        <f>IFERROR(VLOOKUP($A64&amp;$Q$2,recordstotaallijst!$A:$Q,15,FALSE),"")</f>
        <v/>
      </c>
      <c r="T64" s="87" t="str">
        <f>IFERROR(VLOOKUP($A64&amp;$T$2,recordstotaallijst!$A:$Q,14,FALSE),"")</f>
        <v/>
      </c>
      <c r="U64" s="88" t="str">
        <f>IFERROR(VLOOKUP($A64&amp;$T$2,recordstotaallijst!$A:$Q,13,FALSE),"")</f>
        <v/>
      </c>
      <c r="V64" s="89" t="str">
        <f>IFERROR(VLOOKUP($A64&amp;$T$2,recordstotaallijst!$A:$Q,15,FALSE),"")</f>
        <v/>
      </c>
      <c r="W64" s="87" t="str">
        <f>IFERROR(VLOOKUP($A64&amp;$W$2,recordstotaallijst!$A:$Q,14,FALSE),"")</f>
        <v>Evy Saarloos</v>
      </c>
      <c r="X64" s="88">
        <f>IFERROR(VLOOKUP($A64&amp;$W$2,recordstotaallijst!$A:$Q,13,FALSE),"")</f>
        <v>2.4623842592592592E-3</v>
      </c>
      <c r="Y64" s="89">
        <f>IFERROR(VLOOKUP($A64&amp;$W$2,recordstotaallijst!$A:$Q,15,FALSE),"")</f>
        <v>45109</v>
      </c>
      <c r="Z64" s="87" t="str">
        <f>IFERROR(VLOOKUP($A64&amp;$Z$2,recordstotaallijst!$A:$Q,14,FALSE),"")</f>
        <v/>
      </c>
      <c r="AA64" s="88" t="str">
        <f>IFERROR(VLOOKUP($A64&amp;$Z$2,recordstotaallijst!$A:$Q,13,FALSE),"")</f>
        <v/>
      </c>
      <c r="AB64" s="89" t="str">
        <f>IFERROR(VLOOKUP($A64&amp;$Z$2,recordstotaallijst!$A:$Q,15,FALSE),"")</f>
        <v/>
      </c>
      <c r="AC64" s="87" t="str">
        <f>IFERROR(VLOOKUP($A64&amp;$AC$2,recordstotaallijst!$A:$Q,14,FALSE),"")</f>
        <v/>
      </c>
      <c r="AD64" s="88" t="str">
        <f>IFERROR(VLOOKUP($A64&amp;$AC$2,recordstotaallijst!$A:$Q,13,FALSE),"")</f>
        <v/>
      </c>
      <c r="AE64" s="89" t="str">
        <f>IFERROR(VLOOKUP($A64&amp;$AC$2,recordstotaallijst!$A:$Q,15,FALSE),"")</f>
        <v/>
      </c>
      <c r="AF64" s="87" t="str">
        <f>IFERROR(VLOOKUP($A64&amp;$AF$2,recordstotaallijst!$A:$Q,14,FALSE),"")</f>
        <v/>
      </c>
      <c r="AG64" s="88" t="str">
        <f>IFERROR(VLOOKUP($A64&amp;$AF$2,recordstotaallijst!$A:$Q,13,FALSE),"")</f>
        <v/>
      </c>
      <c r="AH64" s="89" t="str">
        <f>IFERROR(VLOOKUP($A64&amp;$AF$2,recordstotaallijst!$A:$Q,15,FALSE),"")</f>
        <v/>
      </c>
      <c r="AI64" s="90" t="str">
        <f>IFERROR(VLOOKUP($A64&amp;$AI$2,recordstotaallijst!$A:$Q,14,FALSE),"")</f>
        <v/>
      </c>
      <c r="AJ64" s="85" t="str">
        <f>IFERROR(VLOOKUP($A64&amp;$AI$2,recordstotaallijst!$A:$Q,13,FALSE),"")</f>
        <v/>
      </c>
      <c r="AK64" s="86" t="str">
        <f>IFERROR(VLOOKUP($A64&amp;$AI$2,recordstotaallijst!$A:$Q,15,FALSE),"")</f>
        <v/>
      </c>
      <c r="AL64" s="87" t="str">
        <f>IFERROR(VLOOKUP($A64&amp;$AL$2,recordstotaallijst!$A:$Q,14,FALSE),"")</f>
        <v>Britt Colijn</v>
      </c>
      <c r="AM64" s="88">
        <f>IFERROR(VLOOKUP($A64&amp;$AL$2,recordstotaallijst!$A:$Q,13,FALSE),"")</f>
        <v>1.8337962962962963E-3</v>
      </c>
      <c r="AN64" s="89">
        <f>IFERROR(VLOOKUP($A64&amp;$AL$2,recordstotaallijst!$A:$Q,15,FALSE),"")</f>
        <v>44669</v>
      </c>
      <c r="AO64" s="90" t="str">
        <f>IFERROR(VLOOKUP($A64&amp;$AO$2,recordstotaallijst!$A:$Q,14,FALSE),"")</f>
        <v>Aukje Grijseels</v>
      </c>
      <c r="AP64" s="85">
        <f>IFERROR(VLOOKUP($A64&amp;$AO$2,recordstotaallijst!$A:$Q,13,FALSE),"")</f>
        <v>1.9515046296296294E-3</v>
      </c>
      <c r="AQ64" s="86">
        <f>IFERROR(VLOOKUP($A64&amp;$AO$2,recordstotaallijst!$A:$Q,15,FALSE),"")</f>
        <v>44962</v>
      </c>
      <c r="AR64" s="87" t="str">
        <f>IFERROR(VLOOKUP($A64&amp;$AR$2,recordstotaallijst!$A:$Q,14,FALSE),"")</f>
        <v>Britt Colijn</v>
      </c>
      <c r="AS64" s="88">
        <f>IFERROR(VLOOKUP($A64&amp;$AR$2,recordstotaallijst!$A:$Q,13,FALSE),"")</f>
        <v>1.7972222222222222E-3</v>
      </c>
      <c r="AT64" s="89">
        <f>IFERROR(VLOOKUP($A64&amp;$AR$2,recordstotaallijst!$A:$Q,15,FALSE),"")</f>
        <v>45395</v>
      </c>
      <c r="AU64" s="90" t="str">
        <f>IFERROR(VLOOKUP($A64&amp;$AU$2,recordstotaallijst!$A:$Q,14,FALSE),"")</f>
        <v>Isabella Grijseels</v>
      </c>
      <c r="AV64" s="85">
        <f>IFERROR(VLOOKUP($A64&amp;$AU$2,recordstotaallijst!$A:$Q,13,FALSE),"")</f>
        <v>1.9768518518518516E-3</v>
      </c>
      <c r="AW64" s="91">
        <f>IFERROR(VLOOKUP($A64&amp;$AU$2,recordstotaallijst!$A:$Q,15,FALSE),"")</f>
        <v>45011</v>
      </c>
    </row>
    <row r="65" spans="1:49" ht="14.7" thickBot="1" x14ac:dyDescent="0.6">
      <c r="A65" s="36" t="s">
        <v>248</v>
      </c>
      <c r="B65" s="47"/>
      <c r="C65" s="48"/>
      <c r="D65" s="49">
        <v>400</v>
      </c>
      <c r="E65" s="42" t="str">
        <f>IFERROR(VLOOKUP($A65&amp;$E$2,recordstotaallijst!$A:$Q,14,FALSE),"")</f>
        <v/>
      </c>
      <c r="F65" s="39" t="str">
        <f>IFERROR(VLOOKUP($A65&amp;$E$2,recordstotaallijst!$A:$Q,13,FALSE),"")</f>
        <v/>
      </c>
      <c r="G65" s="40" t="str">
        <f>IFERROR(VLOOKUP($A65&amp;$E$2,recordstotaallijst!$A:$Q,15,FALSE),"")</f>
        <v/>
      </c>
      <c r="H65" s="84" t="str">
        <f>IFERROR(VLOOKUP($A65&amp;$H$2,recordstotaallijst!$A:$Q,14,FALSE),"")</f>
        <v/>
      </c>
      <c r="I65" s="85" t="str">
        <f>IFERROR(VLOOKUP($A65&amp;$H$2,recordstotaallijst!$A:$Q,13,FALSE),"")</f>
        <v/>
      </c>
      <c r="J65" s="86" t="str">
        <f>IFERROR(VLOOKUP($A65&amp;$H$2,recordstotaallijst!$A:$Q,15,FALSE),"")</f>
        <v/>
      </c>
      <c r="K65" s="104" t="str">
        <f>IFERROR(VLOOKUP($A65&amp;$K$2,recordstotaallijst!$A:$Q,14,FALSE),"")</f>
        <v/>
      </c>
      <c r="L65" s="105" t="str">
        <f>IFERROR(VLOOKUP($A65&amp;$K$2,recordstotaallijst!$A:$Q,13,FALSE),"")</f>
        <v/>
      </c>
      <c r="M65" s="106" t="str">
        <f>IFERROR(VLOOKUP($A65&amp;$K$2,recordstotaallijst!$A:$Q,15,FALSE),"")</f>
        <v/>
      </c>
      <c r="N65" s="104" t="str">
        <f>IFERROR(VLOOKUP($A65&amp;$N$2,recordstotaallijst!$A:$Q,14,FALSE),"")</f>
        <v/>
      </c>
      <c r="O65" s="105" t="str">
        <f>IFERROR(VLOOKUP($A65&amp;$N$2,recordstotaallijst!$A:$Q,13,FALSE),"")</f>
        <v/>
      </c>
      <c r="P65" s="106" t="str">
        <f>IFERROR(VLOOKUP($A65&amp;$N$2,recordstotaallijst!$A:$Q,15,FALSE),"")</f>
        <v/>
      </c>
      <c r="Q65" s="104" t="str">
        <f>IFERROR(VLOOKUP($A65&amp;$Q$2,recordstotaallijst!$A:$Q,14,FALSE),"")</f>
        <v/>
      </c>
      <c r="R65" s="105" t="str">
        <f>IFERROR(VLOOKUP($A65&amp;$Q$2,recordstotaallijst!$A:$Q,13,FALSE),"")</f>
        <v/>
      </c>
      <c r="S65" s="106" t="str">
        <f>IFERROR(VLOOKUP($A65&amp;$Q$2,recordstotaallijst!$A:$Q,15,FALSE),"")</f>
        <v/>
      </c>
      <c r="T65" s="104" t="str">
        <f>IFERROR(VLOOKUP($A65&amp;$T$2,recordstotaallijst!$A:$Q,14,FALSE),"")</f>
        <v/>
      </c>
      <c r="U65" s="105" t="str">
        <f>IFERROR(VLOOKUP($A65&amp;$T$2,recordstotaallijst!$A:$Q,13,FALSE),"")</f>
        <v/>
      </c>
      <c r="V65" s="106" t="str">
        <f>IFERROR(VLOOKUP($A65&amp;$T$2,recordstotaallijst!$A:$Q,15,FALSE),"")</f>
        <v/>
      </c>
      <c r="W65" s="104" t="str">
        <f>IFERROR(VLOOKUP($A65&amp;$W$2,recordstotaallijst!$A:$Q,14,FALSE),"")</f>
        <v/>
      </c>
      <c r="X65" s="105" t="str">
        <f>IFERROR(VLOOKUP($A65&amp;$W$2,recordstotaallijst!$A:$Q,13,FALSE),"")</f>
        <v/>
      </c>
      <c r="Y65" s="106" t="str">
        <f>IFERROR(VLOOKUP($A65&amp;$W$2,recordstotaallijst!$A:$Q,15,FALSE),"")</f>
        <v/>
      </c>
      <c r="Z65" s="104" t="str">
        <f>IFERROR(VLOOKUP($A65&amp;$Z$2,recordstotaallijst!$A:$Q,14,FALSE),"")</f>
        <v/>
      </c>
      <c r="AA65" s="105" t="str">
        <f>IFERROR(VLOOKUP($A65&amp;$Z$2,recordstotaallijst!$A:$Q,13,FALSE),"")</f>
        <v/>
      </c>
      <c r="AB65" s="106" t="str">
        <f>IFERROR(VLOOKUP($A65&amp;$Z$2,recordstotaallijst!$A:$Q,15,FALSE),"")</f>
        <v/>
      </c>
      <c r="AC65" s="104" t="str">
        <f>IFERROR(VLOOKUP($A65&amp;$AC$2,recordstotaallijst!$A:$Q,14,FALSE),"")</f>
        <v/>
      </c>
      <c r="AD65" s="105" t="str">
        <f>IFERROR(VLOOKUP($A65&amp;$AC$2,recordstotaallijst!$A:$Q,13,FALSE),"")</f>
        <v/>
      </c>
      <c r="AE65" s="106" t="str">
        <f>IFERROR(VLOOKUP($A65&amp;$AC$2,recordstotaallijst!$A:$Q,15,FALSE),"")</f>
        <v/>
      </c>
      <c r="AF65" s="104" t="str">
        <f>IFERROR(VLOOKUP($A65&amp;$AF$2,recordstotaallijst!$A:$Q,14,FALSE),"")</f>
        <v/>
      </c>
      <c r="AG65" s="105" t="str">
        <f>IFERROR(VLOOKUP($A65&amp;$AF$2,recordstotaallijst!$A:$Q,13,FALSE),"")</f>
        <v/>
      </c>
      <c r="AH65" s="106" t="str">
        <f>IFERROR(VLOOKUP($A65&amp;$AF$2,recordstotaallijst!$A:$Q,15,FALSE),"")</f>
        <v/>
      </c>
      <c r="AI65" s="107" t="str">
        <f>IFERROR(VLOOKUP($A65&amp;$AI$2,recordstotaallijst!$A:$Q,14,FALSE),"")</f>
        <v/>
      </c>
      <c r="AJ65" s="102" t="str">
        <f>IFERROR(VLOOKUP($A65&amp;$AI$2,recordstotaallijst!$A:$Q,13,FALSE),"")</f>
        <v/>
      </c>
      <c r="AK65" s="103" t="str">
        <f>IFERROR(VLOOKUP($A65&amp;$AI$2,recordstotaallijst!$A:$Q,15,FALSE),"")</f>
        <v/>
      </c>
      <c r="AL65" s="104" t="str">
        <f>IFERROR(VLOOKUP($A65&amp;$AL$2,recordstotaallijst!$A:$Q,14,FALSE),"")</f>
        <v>Britt Colijn</v>
      </c>
      <c r="AM65" s="105">
        <f>IFERROR(VLOOKUP($A65&amp;$AL$2,recordstotaallijst!$A:$Q,13,FALSE),"")</f>
        <v>3.8899305555555558E-3</v>
      </c>
      <c r="AN65" s="106">
        <f>IFERROR(VLOOKUP($A65&amp;$AL$2,recordstotaallijst!$A:$Q,15,FALSE),"")</f>
        <v>44724</v>
      </c>
      <c r="AO65" s="107" t="str">
        <f>IFERROR(VLOOKUP($A65&amp;$AO$2,recordstotaallijst!$A:$Q,14,FALSE),"")</f>
        <v/>
      </c>
      <c r="AP65" s="102" t="str">
        <f>IFERROR(VLOOKUP($A65&amp;$AO$2,recordstotaallijst!$A:$Q,13,FALSE),"")</f>
        <v/>
      </c>
      <c r="AQ65" s="103" t="str">
        <f>IFERROR(VLOOKUP($A65&amp;$AO$2,recordstotaallijst!$A:$Q,15,FALSE),"")</f>
        <v/>
      </c>
      <c r="AR65" s="104" t="str">
        <f>IFERROR(VLOOKUP($A65&amp;$AR$2,recordstotaallijst!$A:$Q,14,FALSE),"")</f>
        <v>Britt Colijn</v>
      </c>
      <c r="AS65" s="105">
        <f>IFERROR(VLOOKUP($A65&amp;$AR$2,recordstotaallijst!$A:$Q,13,FALSE),"")</f>
        <v>3.8086805555555552E-3</v>
      </c>
      <c r="AT65" s="106">
        <f>IFERROR(VLOOKUP($A65&amp;$AR$2,recordstotaallijst!$A:$Q,15,FALSE),"")</f>
        <v>45354</v>
      </c>
      <c r="AU65" s="107" t="str">
        <f>IFERROR(VLOOKUP($A65&amp;$AU$2,recordstotaallijst!$A:$Q,14,FALSE),"")</f>
        <v>Isabella Grijseels</v>
      </c>
      <c r="AV65" s="102">
        <f>IFERROR(VLOOKUP($A65&amp;$AU$2,recordstotaallijst!$A:$Q,13,FALSE),"")</f>
        <v>4.2530092592592593E-3</v>
      </c>
      <c r="AW65" s="108">
        <f>IFERROR(VLOOKUP($A65&amp;$AU$2,recordstotaallijst!$A:$Q,15,FALSE),"")</f>
        <v>45059</v>
      </c>
    </row>
    <row r="66" spans="1:49" x14ac:dyDescent="0.55000000000000004">
      <c r="E66" s="53"/>
    </row>
    <row r="67" spans="1:49" x14ac:dyDescent="0.55000000000000004">
      <c r="E67" s="53"/>
    </row>
    <row r="68" spans="1:49" x14ac:dyDescent="0.55000000000000004">
      <c r="E68" s="53"/>
    </row>
  </sheetData>
  <sheetProtection formatCells="0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58-D461-42E8-8BA4-FFD1125B6AD7}">
  <sheetPr>
    <pageSetUpPr fitToPage="1"/>
  </sheetPr>
  <dimension ref="A1:AA96"/>
  <sheetViews>
    <sheetView topLeftCell="D1" workbookViewId="0">
      <selection activeCell="I93" sqref="I93"/>
    </sheetView>
  </sheetViews>
  <sheetFormatPr defaultColWidth="6.3125" defaultRowHeight="14.4" x14ac:dyDescent="0.55000000000000004"/>
  <cols>
    <col min="1" max="1" width="6.20703125" style="36" hidden="1" customWidth="1"/>
    <col min="2" max="2" width="34.47265625" style="36" hidden="1" customWidth="1"/>
    <col min="3" max="3" width="26.05078125" style="36" hidden="1" customWidth="1"/>
    <col min="4" max="6" width="6.3125" style="36"/>
    <col min="7" max="7" width="22.3125" style="36" customWidth="1"/>
    <col min="8" max="8" width="9.26171875" style="54" customWidth="1"/>
    <col min="9" max="9" width="9.05078125" style="36" customWidth="1"/>
    <col min="10" max="10" width="6.3125" style="36"/>
    <col min="11" max="12" width="0" style="36" hidden="1" customWidth="1"/>
    <col min="13" max="13" width="34.47265625" style="36" hidden="1" customWidth="1"/>
    <col min="14" max="16" width="6.3125" style="36"/>
    <col min="17" max="17" width="24.3125" style="36" customWidth="1"/>
    <col min="18" max="18" width="8.89453125" style="54" customWidth="1"/>
    <col min="19" max="19" width="9.68359375" style="36" customWidth="1"/>
    <col min="20" max="16384" width="6.3125" style="36"/>
  </cols>
  <sheetData>
    <row r="1" spans="1:27" s="17" customFormat="1" ht="23.4" thickBot="1" x14ac:dyDescent="0.9">
      <c r="A1" s="10"/>
      <c r="B1" s="10"/>
      <c r="C1" s="10"/>
      <c r="D1" s="11" t="s">
        <v>129</v>
      </c>
      <c r="E1" s="11"/>
      <c r="F1" s="12"/>
      <c r="G1" s="13"/>
      <c r="H1" s="14"/>
      <c r="I1" s="15"/>
      <c r="J1" s="16"/>
      <c r="K1" s="10"/>
      <c r="L1" s="10"/>
      <c r="M1" s="10"/>
      <c r="N1" s="11" t="s">
        <v>249</v>
      </c>
      <c r="O1" s="11"/>
      <c r="P1" s="12"/>
      <c r="Q1" s="13"/>
      <c r="R1" s="14"/>
      <c r="S1" s="15"/>
    </row>
    <row r="2" spans="1:27" s="25" customFormat="1" x14ac:dyDescent="0.55000000000000004">
      <c r="A2" s="18"/>
      <c r="B2" s="18"/>
      <c r="C2" s="18"/>
      <c r="D2" s="19"/>
      <c r="E2" s="18"/>
      <c r="F2" s="20"/>
      <c r="G2" s="21"/>
      <c r="H2" s="22"/>
      <c r="I2" s="23"/>
      <c r="J2" s="24"/>
      <c r="K2" s="18"/>
      <c r="L2" s="18"/>
      <c r="M2" s="18"/>
      <c r="N2" s="19"/>
      <c r="O2" s="18"/>
      <c r="P2" s="20"/>
      <c r="Q2" s="21"/>
      <c r="R2" s="22"/>
      <c r="S2" s="23"/>
    </row>
    <row r="3" spans="1:27" s="25" customFormat="1" ht="14.7" thickBot="1" x14ac:dyDescent="0.6">
      <c r="A3" s="18"/>
      <c r="B3" s="18"/>
      <c r="C3" s="18"/>
      <c r="D3" s="19"/>
      <c r="E3" s="18"/>
      <c r="F3" s="20"/>
      <c r="G3" s="26" t="s">
        <v>5</v>
      </c>
      <c r="H3" s="27" t="s">
        <v>10</v>
      </c>
      <c r="I3" s="28" t="s">
        <v>1</v>
      </c>
      <c r="J3" s="24"/>
      <c r="K3" s="18"/>
      <c r="L3" s="18"/>
      <c r="M3" s="18"/>
      <c r="N3" s="19"/>
      <c r="O3" s="18"/>
      <c r="P3" s="20"/>
      <c r="Q3" s="26" t="s">
        <v>5</v>
      </c>
      <c r="R3" s="27" t="s">
        <v>10</v>
      </c>
      <c r="S3" s="28" t="s">
        <v>1</v>
      </c>
    </row>
    <row r="4" spans="1:27" ht="18.3" x14ac:dyDescent="0.7">
      <c r="A4" s="29"/>
      <c r="B4" s="29" t="s">
        <v>252</v>
      </c>
      <c r="C4" s="29" t="s">
        <v>252</v>
      </c>
      <c r="D4" s="30"/>
      <c r="E4" s="29" t="s">
        <v>12</v>
      </c>
      <c r="F4" s="31"/>
      <c r="G4" s="143"/>
      <c r="H4" s="144"/>
      <c r="I4" s="145"/>
      <c r="J4" s="32"/>
      <c r="K4" s="29"/>
      <c r="L4" s="29"/>
      <c r="M4" s="29"/>
      <c r="N4" s="30"/>
      <c r="O4" s="29" t="s">
        <v>12</v>
      </c>
      <c r="P4" s="31"/>
      <c r="Q4" s="33"/>
      <c r="R4" s="34"/>
      <c r="S4" s="35"/>
    </row>
    <row r="5" spans="1:27" x14ac:dyDescent="0.55000000000000004">
      <c r="A5" s="36" t="s">
        <v>58</v>
      </c>
      <c r="B5" s="36" t="str">
        <f>+C5&amp;";"&amp;"record"""</f>
        <v>korte baan;25;vrije slag;mannen;record"</v>
      </c>
      <c r="C5" s="36" t="s">
        <v>254</v>
      </c>
      <c r="D5" s="37"/>
      <c r="F5" s="38">
        <v>25</v>
      </c>
      <c r="G5" s="146" t="str">
        <f>IFERROR(VLOOKUP(C5&amp;H5,recordstotaallijst!D$1:N$1678,11,FALSE),"")</f>
        <v>Max Saarloos</v>
      </c>
      <c r="H5" s="39">
        <f>IFERROR(_xlfn.AGGREGATE(15,6,recordstotaallijst!M:M/(recordstotaallijst!C:C=C5),1),"")</f>
        <v>2.4363425925925928E-4</v>
      </c>
      <c r="I5" s="40">
        <f>IFERROR(VLOOKUP($C5&amp;H5,recordstotaallijst!$D$2:$O$1824,12,FALSE),"")</f>
        <v>45375</v>
      </c>
      <c r="J5" s="41"/>
      <c r="K5" s="36" t="s">
        <v>81</v>
      </c>
      <c r="L5" s="36" t="str">
        <f>+M5&amp;";"&amp;"record"""</f>
        <v>lange baan;25;vrije slag;mannen;record"</v>
      </c>
      <c r="M5" s="36" t="s">
        <v>300</v>
      </c>
      <c r="N5" s="37"/>
      <c r="P5" s="38">
        <v>25</v>
      </c>
      <c r="Q5" s="42" t="str">
        <f>IFERROR(VLOOKUP($M5&amp;$R5,recordstotaallijst!D$1:N$1678,11,FALSE),"")</f>
        <v/>
      </c>
      <c r="R5" s="39" t="str">
        <f>IFERROR(_xlfn.AGGREGATE(15,6,recordstotaallijst!M:M/(recordstotaallijst!C:C=M5),1),"")</f>
        <v/>
      </c>
      <c r="S5" s="40" t="str">
        <f>IFERROR(_xlfn.AGGREGATE(14,6,recordstotaallijst!O:O/(recordstotaallijst!C:C=M5),1),"")</f>
        <v/>
      </c>
    </row>
    <row r="6" spans="1:27" x14ac:dyDescent="0.55000000000000004">
      <c r="A6" s="36" t="s">
        <v>59</v>
      </c>
      <c r="B6" s="36" t="str">
        <f t="shared" ref="B6:B12" si="0">+C6&amp;";"&amp;"record"""</f>
        <v>korte baan;50;vrije slag;mannen;record"</v>
      </c>
      <c r="C6" s="36" t="s">
        <v>255</v>
      </c>
      <c r="D6" s="37"/>
      <c r="F6" s="38">
        <v>50</v>
      </c>
      <c r="G6" s="146" t="str">
        <f>IFERROR(VLOOKUP(C6&amp;H6,recordstotaallijst!D$1:N$1678,11,FALSE),"")</f>
        <v>Lars van Wingerden</v>
      </c>
      <c r="H6" s="39">
        <f>IFERROR(_xlfn.AGGREGATE(15,6,recordstotaallijst!M:M/(recordstotaallijst!C:C=C6),1),"")</f>
        <v>2.9537037037037037E-4</v>
      </c>
      <c r="I6" s="40">
        <f>IFERROR(VLOOKUP($C6&amp;H6,recordstotaallijst!$D$2:$O$1824,12,FALSE),"")</f>
        <v>45304</v>
      </c>
      <c r="J6" s="41"/>
      <c r="K6" s="36" t="s">
        <v>82</v>
      </c>
      <c r="L6" s="36" t="str">
        <f t="shared" ref="L6:L33" si="1">+M6&amp;";"&amp;"record"""</f>
        <v>lange baan;50;vrije slag;mannen;record"</v>
      </c>
      <c r="M6" s="36" t="s">
        <v>301</v>
      </c>
      <c r="N6" s="37"/>
      <c r="P6" s="38">
        <v>50</v>
      </c>
      <c r="Q6" s="42" t="str">
        <f>IFERROR(VLOOKUP($M6&amp;$R6,recordstotaallijst!D$1:N$1678,11,FALSE),"")</f>
        <v>Lars van Wingerden</v>
      </c>
      <c r="R6" s="39">
        <f>IFERROR(_xlfn.AGGREGATE(15,6,recordstotaallijst!M:M/(recordstotaallijst!C:C=M6),1),"")</f>
        <v>2.9444444444444445E-4</v>
      </c>
      <c r="S6" s="40">
        <f>IFERROR(VLOOKUP($M6&amp;R6,recordstotaallijst!$D$2:$O$1824,12,FALSE),"")</f>
        <v>45026</v>
      </c>
      <c r="AA6" s="173"/>
    </row>
    <row r="7" spans="1:27" x14ac:dyDescent="0.55000000000000004">
      <c r="A7" s="36" t="s">
        <v>60</v>
      </c>
      <c r="B7" s="36" t="str">
        <f t="shared" si="0"/>
        <v>korte baan;100;vrije slag;mannen;record"</v>
      </c>
      <c r="C7" s="36" t="s">
        <v>256</v>
      </c>
      <c r="D7" s="37"/>
      <c r="F7" s="38">
        <v>100</v>
      </c>
      <c r="G7" s="146" t="str">
        <f>IFERROR(VLOOKUP(C7&amp;H7,recordstotaallijst!D$1:N$1678,11,FALSE),"")</f>
        <v>Lars van Wingerden</v>
      </c>
      <c r="H7" s="39">
        <f>IFERROR(_xlfn.AGGREGATE(15,6,recordstotaallijst!M:M/(recordstotaallijst!C:C=C7),1),"")</f>
        <v>6.4328703703703705E-4</v>
      </c>
      <c r="I7" s="40">
        <f>IFERROR(VLOOKUP($C7&amp;H7,recordstotaallijst!$D$2:$O$1824,12,FALSE),"")</f>
        <v>45039</v>
      </c>
      <c r="J7" s="41"/>
      <c r="K7" s="36" t="s">
        <v>83</v>
      </c>
      <c r="L7" s="36" t="str">
        <f t="shared" si="1"/>
        <v>lange baan;100;vrije slag;mannen;record"</v>
      </c>
      <c r="M7" s="36" t="s">
        <v>302</v>
      </c>
      <c r="N7" s="37"/>
      <c r="P7" s="38">
        <v>100</v>
      </c>
      <c r="Q7" s="42" t="str">
        <f>IFERROR(VLOOKUP($M7&amp;$R7,recordstotaallijst!D$1:N$1678,11,FALSE),"")</f>
        <v>Andy Turta</v>
      </c>
      <c r="R7" s="39">
        <f>IFERROR(_xlfn.AGGREGATE(15,6,recordstotaallijst!M:M/(recordstotaallijst!C:C=M7),1),"")</f>
        <v>6.8900462962962958E-4</v>
      </c>
      <c r="S7" s="40">
        <f>IFERROR(VLOOKUP($M7&amp;R7,recordstotaallijst!$D$2:$O$1824,12,FALSE),"")</f>
        <v>44696</v>
      </c>
    </row>
    <row r="8" spans="1:27" x14ac:dyDescent="0.55000000000000004">
      <c r="A8" s="36" t="s">
        <v>61</v>
      </c>
      <c r="B8" s="36" t="str">
        <f t="shared" si="0"/>
        <v>korte baan;200;vrije slag;mannen;record"</v>
      </c>
      <c r="C8" s="36" t="s">
        <v>257</v>
      </c>
      <c r="D8" s="37"/>
      <c r="F8" s="38">
        <v>200</v>
      </c>
      <c r="G8" s="146" t="str">
        <f>IFERROR(VLOOKUP(C8&amp;H8,recordstotaallijst!D$1:N$1678,11,FALSE),"")</f>
        <v>Andy Turta</v>
      </c>
      <c r="H8" s="39">
        <f>IFERROR(_xlfn.AGGREGATE(15,6,recordstotaallijst!M:M/(recordstotaallijst!C:C=C8),1),"")</f>
        <v>1.4270833333333334E-3</v>
      </c>
      <c r="I8" s="40">
        <f>IFERROR(VLOOKUP($C8&amp;H8,recordstotaallijst!$D$2:$O$1824,12,FALSE),"")</f>
        <v>44472</v>
      </c>
      <c r="J8" s="41"/>
      <c r="K8" s="36" t="s">
        <v>84</v>
      </c>
      <c r="L8" s="36" t="str">
        <f t="shared" si="1"/>
        <v>lange baan;200;vrije slag;mannen;record"</v>
      </c>
      <c r="M8" s="36" t="s">
        <v>303</v>
      </c>
      <c r="N8" s="37"/>
      <c r="P8" s="38">
        <v>200</v>
      </c>
      <c r="Q8" s="42" t="str">
        <f>IFERROR(VLOOKUP($M8&amp;$R8,recordstotaallijst!D$1:N$1678,11,FALSE),"")</f>
        <v>Ivar Kleuver</v>
      </c>
      <c r="R8" s="39">
        <f>IFERROR(_xlfn.AGGREGATE(15,6,recordstotaallijst!M:M/(recordstotaallijst!C:C=M8),1),"")</f>
        <v>1.5313657407407405E-3</v>
      </c>
      <c r="S8" s="40">
        <f>IFERROR(VLOOKUP($M8&amp;R8,recordstotaallijst!$D$2:$O$1824,12,FALSE),"")</f>
        <v>43870</v>
      </c>
    </row>
    <row r="9" spans="1:27" x14ac:dyDescent="0.55000000000000004">
      <c r="A9" s="36" t="s">
        <v>62</v>
      </c>
      <c r="B9" s="36" t="str">
        <f t="shared" si="0"/>
        <v>korte baan;400;vrije slag;mannen;record"</v>
      </c>
      <c r="C9" s="36" t="s">
        <v>258</v>
      </c>
      <c r="D9" s="37"/>
      <c r="F9" s="38">
        <v>400</v>
      </c>
      <c r="G9" s="146" t="str">
        <f>IFERROR(VLOOKUP(C9&amp;H9,recordstotaallijst!D$1:N$1678,11,FALSE),"")</f>
        <v>Andy Turta</v>
      </c>
      <c r="H9" s="39">
        <f>IFERROR(_xlfn.AGGREGATE(15,6,recordstotaallijst!M:M/(recordstotaallijst!C:C=C9),1),"")</f>
        <v>3.0267361111111116E-3</v>
      </c>
      <c r="I9" s="40">
        <f>IFERROR(VLOOKUP($C9&amp;H9,recordstotaallijst!$D$2:$O$1824,12,FALSE),"")</f>
        <v>43785</v>
      </c>
      <c r="J9" s="41"/>
      <c r="K9" s="36" t="s">
        <v>85</v>
      </c>
      <c r="L9" s="36" t="str">
        <f t="shared" si="1"/>
        <v>lange baan;400;vrije slag;mannen;record"</v>
      </c>
      <c r="M9" s="36" t="s">
        <v>304</v>
      </c>
      <c r="N9" s="37"/>
      <c r="P9" s="38">
        <v>400</v>
      </c>
      <c r="Q9" s="42" t="str">
        <f>IFERROR(VLOOKUP($M9&amp;$R9,recordstotaallijst!D$1:N$1678,11,FALSE),"")</f>
        <v>Andy Turta</v>
      </c>
      <c r="R9" s="39">
        <f>IFERROR(_xlfn.AGGREGATE(15,6,recordstotaallijst!M:M/(recordstotaallijst!C:C=M9),1),"")</f>
        <v>3.2876157407407407E-3</v>
      </c>
      <c r="S9" s="40">
        <f>IFERROR(VLOOKUP($M9&amp;R9,recordstotaallijst!$D$2:$O$1824,12,FALSE),"")</f>
        <v>43891</v>
      </c>
    </row>
    <row r="10" spans="1:27" x14ac:dyDescent="0.55000000000000004">
      <c r="A10" s="36" t="s">
        <v>63</v>
      </c>
      <c r="B10" s="36" t="str">
        <f t="shared" si="0"/>
        <v>korte baan;800;vrije slag;mannen;record"</v>
      </c>
      <c r="C10" s="36" t="s">
        <v>259</v>
      </c>
      <c r="D10" s="37"/>
      <c r="F10" s="38">
        <v>800</v>
      </c>
      <c r="G10" s="146" t="str">
        <f>IFERROR(VLOOKUP(C10&amp;H10,recordstotaallijst!D$1:N$1678,11,FALSE),"")</f>
        <v>Andy Turta</v>
      </c>
      <c r="H10" s="39">
        <f>IFERROR(_xlfn.AGGREGATE(15,6,recordstotaallijst!M:M/(recordstotaallijst!C:C=C10),1),"")</f>
        <v>6.3957175925925926E-3</v>
      </c>
      <c r="I10" s="40">
        <f>IFERROR(VLOOKUP($C10&amp;H10,recordstotaallijst!$D$2:$O$1824,12,FALSE),"")</f>
        <v>44115</v>
      </c>
      <c r="J10" s="41"/>
      <c r="K10" s="36" t="s">
        <v>86</v>
      </c>
      <c r="L10" s="36" t="str">
        <f t="shared" si="1"/>
        <v>lange baan;800;vrije slag;mannen;record"</v>
      </c>
      <c r="M10" s="36" t="s">
        <v>305</v>
      </c>
      <c r="N10" s="37"/>
      <c r="P10" s="38">
        <v>800</v>
      </c>
      <c r="Q10" s="42" t="str">
        <f>IFERROR(VLOOKUP($M10&amp;$R10,recordstotaallijst!D$1:N$1678,11,FALSE),"")</f>
        <v>Andy Turta</v>
      </c>
      <c r="R10" s="39">
        <f>IFERROR(_xlfn.AGGREGATE(15,6,recordstotaallijst!M:M/(recordstotaallijst!C:C=M10),1),"")</f>
        <v>6.7791666666666668E-3</v>
      </c>
      <c r="S10" s="40">
        <f>IFERROR(VLOOKUP($M10&amp;R10,recordstotaallijst!$D$2:$O$1824,12,FALSE),"")</f>
        <v>43891</v>
      </c>
    </row>
    <row r="11" spans="1:27" x14ac:dyDescent="0.55000000000000004">
      <c r="A11" s="36" t="s">
        <v>64</v>
      </c>
      <c r="B11" s="36" t="str">
        <f t="shared" si="0"/>
        <v>korte baan;1500;vrije slag;mannen;record"</v>
      </c>
      <c r="C11" s="36" t="s">
        <v>260</v>
      </c>
      <c r="D11" s="37"/>
      <c r="F11" s="38">
        <v>1500</v>
      </c>
      <c r="G11" s="146" t="str">
        <f>IFERROR(VLOOKUP(C11&amp;H11,recordstotaallijst!D$1:N$1678,11,FALSE),"")</f>
        <v>Andy Turta</v>
      </c>
      <c r="H11" s="39">
        <f>IFERROR(_xlfn.AGGREGATE(15,6,recordstotaallijst!M:M/(recordstotaallijst!C:C=C11),1),"")</f>
        <v>1.2067129629629629E-2</v>
      </c>
      <c r="I11" s="40">
        <f>IFERROR(VLOOKUP($C11&amp;H11,recordstotaallijst!$D$2:$O$1824,12,FALSE),"")</f>
        <v>43792</v>
      </c>
      <c r="J11" s="41"/>
      <c r="K11" s="36" t="s">
        <v>87</v>
      </c>
      <c r="L11" s="36" t="str">
        <f t="shared" si="1"/>
        <v>lange baan;1500;vrije slag;mannen;record"</v>
      </c>
      <c r="M11" s="36" t="s">
        <v>306</v>
      </c>
      <c r="N11" s="37"/>
      <c r="P11" s="38">
        <v>1500</v>
      </c>
      <c r="Q11" s="42" t="str">
        <f>IFERROR(VLOOKUP($M11&amp;$R11,recordstotaallijst!D$1:N$1678,11,FALSE),"")</f>
        <v>Andy Turta</v>
      </c>
      <c r="R11" s="39">
        <f>IFERROR(_xlfn.AGGREGATE(15,6,recordstotaallijst!M:M/(recordstotaallijst!C:C=M11),1),"")</f>
        <v>1.3008217592592594E-2</v>
      </c>
      <c r="S11" s="40">
        <f>IFERROR(VLOOKUP($M11&amp;R11,recordstotaallijst!$D$2:$O$1824,12,FALSE),"")</f>
        <v>43891</v>
      </c>
    </row>
    <row r="12" spans="1:27" x14ac:dyDescent="0.55000000000000004">
      <c r="A12" s="36" t="s">
        <v>65</v>
      </c>
      <c r="B12" s="36" t="str">
        <f t="shared" si="0"/>
        <v>korte baan;2000;vrije slag;mannen;record"</v>
      </c>
      <c r="C12" s="36" t="s">
        <v>261</v>
      </c>
      <c r="D12" s="37"/>
      <c r="F12" s="38">
        <v>2000</v>
      </c>
      <c r="G12" s="146" t="str">
        <f>IFERROR(VLOOKUP(C12&amp;H12,recordstotaallijst!D$1:N$1678,11,FALSE),"")</f>
        <v/>
      </c>
      <c r="H12" s="39" t="str">
        <f>IFERROR(_xlfn.AGGREGATE(15,6,recordstotaallijst!M:M/(recordstotaallijst!C:C=C12),1),"")</f>
        <v/>
      </c>
      <c r="I12" s="40" t="str">
        <f>IFERROR(VLOOKUP($C12&amp;H12,recordstotaallijst!$D$2:$O$1824,12,FALSE),"")</f>
        <v/>
      </c>
      <c r="J12" s="41"/>
      <c r="K12" s="36" t="s">
        <v>88</v>
      </c>
      <c r="L12" s="36" t="str">
        <f t="shared" si="1"/>
        <v>lange baan;2000;vrije slag;mannen;record"</v>
      </c>
      <c r="M12" s="36" t="s">
        <v>307</v>
      </c>
      <c r="N12" s="37"/>
      <c r="P12" s="38">
        <v>2000</v>
      </c>
      <c r="Q12" s="42" t="str">
        <f>IFERROR(VLOOKUP($M12&amp;$R12,recordstotaallijst!D$1:N$1678,11,FALSE),"")</f>
        <v>Andy Turta</v>
      </c>
      <c r="R12" s="39">
        <f>IFERROR(_xlfn.AGGREGATE(15,6,recordstotaallijst!M:M/(recordstotaallijst!C:C=M12),1),"")</f>
        <v>1.7404976851851852E-2</v>
      </c>
      <c r="S12" s="40">
        <f>IFERROR(VLOOKUP($M12&amp;R12,recordstotaallijst!$D$2:$O$1824,12,FALSE),"")</f>
        <v>43891</v>
      </c>
    </row>
    <row r="13" spans="1:27" x14ac:dyDescent="0.55000000000000004">
      <c r="D13" s="37"/>
      <c r="F13" s="43"/>
      <c r="G13" s="146" t="str">
        <f>IFERROR(VLOOKUP(C13&amp;H13,recordstotaallijst!D$1:N$1678,11,FALSE),"")</f>
        <v/>
      </c>
      <c r="H13" s="39"/>
      <c r="I13" s="40"/>
      <c r="J13" s="41"/>
      <c r="K13" s="36" t="s">
        <v>89</v>
      </c>
      <c r="L13" s="36" t="str">
        <f t="shared" si="1"/>
        <v>lange baan;5000;vrije slag;mannen;record"</v>
      </c>
      <c r="M13" s="36" t="s">
        <v>346</v>
      </c>
      <c r="N13" s="37"/>
      <c r="P13" s="43">
        <v>5000</v>
      </c>
      <c r="Q13" s="125" t="str">
        <f>IFERROR(VLOOKUP($M13&amp;$R13,recordstotaallijst!D$1:N$1678,11,FALSE),"")</f>
        <v/>
      </c>
      <c r="R13" s="39" t="str">
        <f>IFERROR(_xlfn.AGGREGATE(15,6,recordstotaallijst!M:M/(recordstotaallijst!C:C=M13),1),"")</f>
        <v/>
      </c>
      <c r="S13" s="40" t="str">
        <f>IFERROR(_xlfn.AGGREGATE(14,6,recordstotaallijst!O:O/(recordstotaallijst!C:C=M13),1),"")</f>
        <v/>
      </c>
    </row>
    <row r="14" spans="1:27" ht="18.3" x14ac:dyDescent="0.7">
      <c r="A14" s="29"/>
      <c r="B14" s="29"/>
      <c r="C14" s="29"/>
      <c r="D14" s="30"/>
      <c r="E14" s="29" t="s">
        <v>15</v>
      </c>
      <c r="F14" s="31"/>
      <c r="G14" s="44" t="str">
        <f>IFERROR(VLOOKUP($C14&amp;$G$2,recordstotaallijst!$A$2:$Q$102,9,FALSE),"")</f>
        <v/>
      </c>
      <c r="H14" s="45" t="str">
        <f>IFERROR(VLOOKUP($C14&amp;$G$2,recordstotaallijst!$A$2:$Q$102,11,FALSE),"")</f>
        <v/>
      </c>
      <c r="I14" s="46" t="str">
        <f>IFERROR(VLOOKUP($C14&amp;$G$2,recordstotaallijst!$A$2:$Q$102,11,FALSE),"")</f>
        <v/>
      </c>
      <c r="J14" s="41"/>
      <c r="K14" s="29"/>
      <c r="L14" s="29"/>
      <c r="M14" s="29"/>
      <c r="N14" s="30"/>
      <c r="O14" s="29" t="s">
        <v>15</v>
      </c>
      <c r="P14" s="31"/>
      <c r="Q14" s="154" t="str">
        <f>IFERROR(VLOOKUP($C14&amp;$G$2,recordstotaallijst!$A$2:$Q$102,9,FALSE),"")</f>
        <v/>
      </c>
      <c r="R14" s="45" t="str">
        <f>IFERROR(VLOOKUP($C14&amp;$G$2,recordstotaallijst!$A$2:$Q$102,11,FALSE),"")</f>
        <v/>
      </c>
      <c r="S14" s="46" t="str">
        <f>IFERROR(VLOOKUP($C14&amp;$G$2,recordstotaallijst!$A$2:$Q$102,11,FALSE),"")</f>
        <v/>
      </c>
    </row>
    <row r="15" spans="1:27" x14ac:dyDescent="0.55000000000000004">
      <c r="A15" s="36" t="s">
        <v>66</v>
      </c>
      <c r="C15" s="36" t="s">
        <v>262</v>
      </c>
      <c r="D15" s="37"/>
      <c r="F15" s="38">
        <v>25</v>
      </c>
      <c r="G15" s="146" t="str">
        <f>IFERROR(VLOOKUP(C15&amp;H15,recordstotaallijst!D$1:N$1678,11,FALSE),"")</f>
        <v>Timo Colijn</v>
      </c>
      <c r="H15" s="39">
        <f>IFERROR(_xlfn.AGGREGATE(15,6,recordstotaallijst!M:M/(recordstotaallijst!C:C=C15),1),"")</f>
        <v>2.2974537037037039E-4</v>
      </c>
      <c r="I15" s="40">
        <f>IFERROR(VLOOKUP($C15&amp;H15,recordstotaallijst!$D$2:$O$1824,12,FALSE),"")</f>
        <v>44381</v>
      </c>
      <c r="J15" s="41"/>
      <c r="K15" s="36" t="s">
        <v>90</v>
      </c>
      <c r="L15" s="36" t="str">
        <f t="shared" si="1"/>
        <v>lange baan;25;vlinderslag;mannen;record"</v>
      </c>
      <c r="M15" s="36" t="s">
        <v>308</v>
      </c>
      <c r="N15" s="37"/>
      <c r="P15" s="38">
        <v>25</v>
      </c>
      <c r="Q15" s="42" t="str">
        <f>IFERROR(VLOOKUP($M15&amp;$R15,recordstotaallijst!D$1:N$1678,11,FALSE),"")</f>
        <v/>
      </c>
      <c r="R15" s="39" t="str">
        <f>IFERROR(_xlfn.AGGREGATE(15,6,recordstotaallijst!M:M/(recordstotaallijst!C:C=M15),1),"")</f>
        <v/>
      </c>
      <c r="S15" s="40" t="str">
        <f>IFERROR(_xlfn.AGGREGATE(14,6,recordstotaallijst!O:O/(recordstotaallijst!C:C=M15),1),"")</f>
        <v/>
      </c>
    </row>
    <row r="16" spans="1:27" x14ac:dyDescent="0.55000000000000004">
      <c r="A16" s="36" t="s">
        <v>67</v>
      </c>
      <c r="C16" s="36" t="s">
        <v>263</v>
      </c>
      <c r="D16" s="37"/>
      <c r="F16" s="38">
        <v>50</v>
      </c>
      <c r="G16" s="146" t="str">
        <f>IFERROR(VLOOKUP(C16&amp;H16,recordstotaallijst!D$1:N$1678,11,FALSE),"")</f>
        <v>Andy Turta</v>
      </c>
      <c r="H16" s="39">
        <f>IFERROR(_xlfn.AGGREGATE(15,6,recordstotaallijst!M:M/(recordstotaallijst!C:C=C16),1),"")</f>
        <v>3.2233796296296296E-4</v>
      </c>
      <c r="I16" s="40">
        <f>IFERROR(VLOOKUP($C16&amp;H16,recordstotaallijst!$D$2:$O$1824,12,FALSE),"")</f>
        <v>44521</v>
      </c>
      <c r="J16" s="41"/>
      <c r="K16" s="36" t="s">
        <v>91</v>
      </c>
      <c r="L16" s="36" t="str">
        <f t="shared" si="1"/>
        <v>lange baan;50;vlinderslag;mannen;record"</v>
      </c>
      <c r="M16" s="36" t="s">
        <v>309</v>
      </c>
      <c r="N16" s="37"/>
      <c r="P16" s="38">
        <v>50</v>
      </c>
      <c r="Q16" s="42" t="str">
        <f>IFERROR(VLOOKUP($M16&amp;$R16,recordstotaallijst!D$1:N$1678,11,FALSE),"")</f>
        <v>Lars van Wingerden</v>
      </c>
      <c r="R16" s="39">
        <f>IFERROR(_xlfn.AGGREGATE(15,6,recordstotaallijst!M:M/(recordstotaallijst!C:C=M16),1),"")</f>
        <v>3.3148148148148148E-4</v>
      </c>
      <c r="S16" s="40">
        <f>IFERROR(VLOOKUP($M16&amp;R16,recordstotaallijst!$D$2:$O$1824,12,FALSE),"")</f>
        <v>45059</v>
      </c>
    </row>
    <row r="17" spans="1:19" x14ac:dyDescent="0.55000000000000004">
      <c r="A17" s="36" t="s">
        <v>68</v>
      </c>
      <c r="C17" s="36" t="s">
        <v>264</v>
      </c>
      <c r="D17" s="37"/>
      <c r="F17" s="38">
        <v>100</v>
      </c>
      <c r="G17" s="146" t="str">
        <f>IFERROR(VLOOKUP(C17&amp;H17,recordstotaallijst!D$1:N$1678,11,FALSE),"")</f>
        <v>Andy Turta</v>
      </c>
      <c r="H17" s="39">
        <f>IFERROR(_xlfn.AGGREGATE(15,6,recordstotaallijst!M:M/(recordstotaallijst!C:C=C17),1),"")</f>
        <v>7.2083333333333331E-4</v>
      </c>
      <c r="I17" s="40">
        <f>IFERROR(VLOOKUP($C17&amp;H17,recordstotaallijst!$D$2:$O$1824,12,FALSE),"")</f>
        <v>43829</v>
      </c>
      <c r="J17" s="41"/>
      <c r="K17" s="36" t="s">
        <v>92</v>
      </c>
      <c r="L17" s="36" t="str">
        <f t="shared" si="1"/>
        <v>lange baan;100;vlinderslag;mannen;record"</v>
      </c>
      <c r="M17" s="36" t="s">
        <v>310</v>
      </c>
      <c r="N17" s="37"/>
      <c r="P17" s="38">
        <v>100</v>
      </c>
      <c r="Q17" s="42" t="str">
        <f>IFERROR(VLOOKUP($M17&amp;$R17,recordstotaallijst!D$1:N$1678,11,FALSE),"")</f>
        <v>Andy Turta</v>
      </c>
      <c r="R17" s="39">
        <f>IFERROR(_xlfn.AGGREGATE(15,6,recordstotaallijst!M:M/(recordstotaallijst!C:C=M17),1),"")</f>
        <v>7.5243055555555556E-4</v>
      </c>
      <c r="S17" s="40">
        <f>IFERROR(VLOOKUP($M17&amp;R17,recordstotaallijst!$D$2:$O$1824,12,FALSE),"")</f>
        <v>43870</v>
      </c>
    </row>
    <row r="18" spans="1:19" x14ac:dyDescent="0.55000000000000004">
      <c r="A18" s="36" t="s">
        <v>69</v>
      </c>
      <c r="C18" s="36" t="s">
        <v>265</v>
      </c>
      <c r="D18" s="37"/>
      <c r="F18" s="38">
        <v>200</v>
      </c>
      <c r="G18" s="146" t="str">
        <f>IFERROR(VLOOKUP(C18&amp;H18,recordstotaallijst!D$1:N$1678,11,FALSE),"")</f>
        <v>Andy Turta</v>
      </c>
      <c r="H18" s="39">
        <f>IFERROR(_xlfn.AGGREGATE(15,6,recordstotaallijst!M:M/(recordstotaallijst!C:C=C18),1),"")</f>
        <v>1.6785879629629631E-3</v>
      </c>
      <c r="I18" s="40">
        <f>IFERROR(VLOOKUP($C18&amp;H18,recordstotaallijst!$D$2:$O$1824,12,FALSE),"")</f>
        <v>44500</v>
      </c>
      <c r="J18" s="41"/>
      <c r="K18" s="36" t="s">
        <v>93</v>
      </c>
      <c r="L18" s="36" t="str">
        <f t="shared" si="1"/>
        <v>lange baan;200;vlinderslag;mannen;record"</v>
      </c>
      <c r="M18" s="36" t="s">
        <v>311</v>
      </c>
      <c r="N18" s="37"/>
      <c r="P18" s="38">
        <v>200</v>
      </c>
      <c r="Q18" s="42" t="str">
        <f>IFERROR(VLOOKUP($M18&amp;$R18,recordstotaallijst!D$1:N$1678,11,FALSE),"")</f>
        <v>Anouar Visser</v>
      </c>
      <c r="R18" s="39">
        <f>IFERROR(_xlfn.AGGREGATE(15,6,recordstotaallijst!M:M/(recordstotaallijst!C:C=M18),1),"")</f>
        <v>1.9131944444444446E-3</v>
      </c>
      <c r="S18" s="40">
        <f>IFERROR(VLOOKUP($M18&amp;R18,recordstotaallijst!$D$2:$O$1824,12,FALSE),"")</f>
        <v>43877</v>
      </c>
    </row>
    <row r="19" spans="1:19" x14ac:dyDescent="0.55000000000000004">
      <c r="A19" s="36" t="s">
        <v>514</v>
      </c>
      <c r="C19" s="36" t="s">
        <v>516</v>
      </c>
      <c r="D19" s="37"/>
      <c r="F19" s="38">
        <v>1000</v>
      </c>
      <c r="G19" s="146" t="str">
        <f>IFERROR(VLOOKUP(C19&amp;H19,recordstotaallijst!D$1:N$1678,11,FALSE),"")</f>
        <v>Andy Turta</v>
      </c>
      <c r="H19" s="39">
        <f>IFERROR(_xlfn.AGGREGATE(15,6,recordstotaallijst!M:M/(recordstotaallijst!C:C=C19),1),"")</f>
        <v>1.0392592592592594E-2</v>
      </c>
      <c r="I19" s="40">
        <f>IFERROR(VLOOKUP($C19&amp;H19,recordstotaallijst!$D$2:$O$1824,12,FALSE),"")</f>
        <v>44654</v>
      </c>
      <c r="J19" s="41"/>
      <c r="K19" s="36" t="s">
        <v>517</v>
      </c>
      <c r="L19" s="36" t="str">
        <f t="shared" ref="L19" si="2">+M19&amp;";"&amp;"record"""</f>
        <v>lange baan;1000;vlinderslag;mannen;record"</v>
      </c>
      <c r="M19" s="36" t="s">
        <v>518</v>
      </c>
      <c r="N19" s="37"/>
      <c r="P19" s="38">
        <v>1000</v>
      </c>
      <c r="Q19" s="42" t="str">
        <f>IFERROR(VLOOKUP($M19&amp;$R19,recordstotaallijst!D$1:N$1678,11,FALSE),"")</f>
        <v/>
      </c>
      <c r="R19" s="39" t="str">
        <f>IFERROR(_xlfn.AGGREGATE(15,6,recordstotaallijst!M:M/(recordstotaallijst!C:C=M19),1),"")</f>
        <v/>
      </c>
      <c r="S19" s="40" t="str">
        <f>IFERROR(VLOOKUP($M19&amp;R19,recordstotaallijst!$D$2:$O$1824,12,FALSE),"")</f>
        <v/>
      </c>
    </row>
    <row r="20" spans="1:19" ht="18.3" x14ac:dyDescent="0.7">
      <c r="A20" s="29"/>
      <c r="B20" s="29"/>
      <c r="C20" s="29"/>
      <c r="D20" s="30"/>
      <c r="E20" s="29" t="s">
        <v>13</v>
      </c>
      <c r="F20" s="31"/>
      <c r="G20" s="44" t="str">
        <f>IFERROR(VLOOKUP($C20&amp;$G$2,recordstotaallijst!$A$2:$Q$102,9,FALSE),"")</f>
        <v/>
      </c>
      <c r="H20" s="45" t="str">
        <f>IFERROR(VLOOKUP($C20&amp;$G$2,recordstotaallijst!$A$2:$Q$102,11,FALSE),"")</f>
        <v/>
      </c>
      <c r="I20" s="46" t="str">
        <f>IFERROR(VLOOKUP($C20&amp;$G$2,recordstotaallijst!$A$2:$Q$102,11,FALSE),"")</f>
        <v/>
      </c>
      <c r="J20" s="41"/>
      <c r="K20" s="29"/>
      <c r="L20" s="29"/>
      <c r="M20" s="29"/>
      <c r="N20" s="30"/>
      <c r="O20" s="29" t="s">
        <v>13</v>
      </c>
      <c r="P20" s="31"/>
      <c r="Q20" s="44" t="str">
        <f>IFERROR(VLOOKUP($C20&amp;$G$2,recordstotaallijst!$A$2:$Q$102,9,FALSE),"")</f>
        <v/>
      </c>
      <c r="R20" s="45" t="str">
        <f>IFERROR(VLOOKUP($C20&amp;$G$2,recordstotaallijst!$A$2:$Q$102,11,FALSE),"")</f>
        <v/>
      </c>
      <c r="S20" s="46" t="str">
        <f>IFERROR(VLOOKUP($C20&amp;$G$2,recordstotaallijst!$A$2:$Q$102,11,FALSE),"")</f>
        <v/>
      </c>
    </row>
    <row r="21" spans="1:19" x14ac:dyDescent="0.55000000000000004">
      <c r="A21" s="36" t="s">
        <v>70</v>
      </c>
      <c r="C21" s="36" t="s">
        <v>266</v>
      </c>
      <c r="D21" s="37"/>
      <c r="F21" s="38">
        <v>25</v>
      </c>
      <c r="G21" s="146" t="str">
        <f>IFERROR(VLOOKUP(C21&amp;H21,recordstotaallijst!D$1:N$1678,11,FALSE),"")</f>
        <v>Max Saarloos</v>
      </c>
      <c r="H21" s="39">
        <f>IFERROR(_xlfn.AGGREGATE(15,6,recordstotaallijst!M:M/(recordstotaallijst!C:C=C21),1),"")</f>
        <v>2.752314814814815E-4</v>
      </c>
      <c r="I21" s="40">
        <f>IFERROR(VLOOKUP($C21&amp;H21,recordstotaallijst!$D$2:$O$1824,12,FALSE),"")</f>
        <v>45375</v>
      </c>
      <c r="J21" s="41"/>
      <c r="K21" s="36" t="s">
        <v>94</v>
      </c>
      <c r="L21" s="36" t="str">
        <f t="shared" si="1"/>
        <v>lange baan;25;rugslag;mannen;record"</v>
      </c>
      <c r="M21" s="36" t="s">
        <v>312</v>
      </c>
      <c r="N21" s="37"/>
      <c r="P21" s="38">
        <v>25</v>
      </c>
      <c r="Q21" s="42" t="str">
        <f>IFERROR(VLOOKUP($M21&amp;$R21,recordstotaallijst!D$1:N$1678,11,FALSE),"")</f>
        <v/>
      </c>
      <c r="R21" s="39" t="str">
        <f>IFERROR(_xlfn.AGGREGATE(15,6,recordstotaallijst!M:M/(recordstotaallijst!C:C=M21),1),"")</f>
        <v/>
      </c>
      <c r="S21" s="40" t="str">
        <f>IFERROR(_xlfn.AGGREGATE(14,6,recordstotaallijst!O:O/(recordstotaallijst!C:C=M21),1),"")</f>
        <v/>
      </c>
    </row>
    <row r="22" spans="1:19" x14ac:dyDescent="0.55000000000000004">
      <c r="A22" s="36" t="s">
        <v>71</v>
      </c>
      <c r="C22" s="36" t="s">
        <v>267</v>
      </c>
      <c r="D22" s="37"/>
      <c r="F22" s="38">
        <v>50</v>
      </c>
      <c r="G22" s="146" t="str">
        <f>IFERROR(VLOOKUP(C22&amp;H22,recordstotaallijst!D$1:N$1678,11,FALSE),"")</f>
        <v>Ivar Kleuver</v>
      </c>
      <c r="H22" s="39">
        <f>IFERROR(_xlfn.AGGREGATE(15,6,recordstotaallijst!M:M/(recordstotaallijst!C:C=C22),1),"")</f>
        <v>3.3518518518518516E-4</v>
      </c>
      <c r="I22" s="40">
        <f>IFERROR(VLOOKUP($C22&amp;H22,recordstotaallijst!$D$2:$O$1824,12,FALSE),"")</f>
        <v>44472</v>
      </c>
      <c r="J22" s="41"/>
      <c r="K22" s="36" t="s">
        <v>95</v>
      </c>
      <c r="L22" s="36" t="str">
        <f t="shared" si="1"/>
        <v>lange baan;50;rugslag;mannen;record"</v>
      </c>
      <c r="M22" s="36" t="s">
        <v>313</v>
      </c>
      <c r="N22" s="37"/>
      <c r="P22" s="38">
        <v>50</v>
      </c>
      <c r="Q22" s="42" t="str">
        <f>IFERROR(VLOOKUP($M22&amp;$R22,recordstotaallijst!D$1:N$1678,11,FALSE),"")</f>
        <v>Andy Turta</v>
      </c>
      <c r="R22" s="39">
        <f>IFERROR(_xlfn.AGGREGATE(15,6,recordstotaallijst!M:M/(recordstotaallijst!C:C=M22),1),"")</f>
        <v>3.5312500000000009E-4</v>
      </c>
      <c r="S22" s="40">
        <f>IFERROR(VLOOKUP($M22&amp;R22,recordstotaallijst!$D$2:$O$1824,12,FALSE),"")</f>
        <v>43870</v>
      </c>
    </row>
    <row r="23" spans="1:19" x14ac:dyDescent="0.55000000000000004">
      <c r="A23" s="36" t="s">
        <v>72</v>
      </c>
      <c r="C23" s="36" t="s">
        <v>268</v>
      </c>
      <c r="D23" s="37"/>
      <c r="F23" s="38">
        <v>100</v>
      </c>
      <c r="G23" s="146" t="str">
        <f>IFERROR(VLOOKUP(C23&amp;H23,recordstotaallijst!D$1:N$1678,11,FALSE),"")</f>
        <v>Ivar Kleuver</v>
      </c>
      <c r="H23" s="39">
        <f>IFERROR(_xlfn.AGGREGATE(15,6,recordstotaallijst!M:M/(recordstotaallijst!C:C=C23),1),"")</f>
        <v>7.1458333333333324E-4</v>
      </c>
      <c r="I23" s="40">
        <f>IFERROR(VLOOKUP($C23&amp;H23,recordstotaallijst!$D$2:$O$1824,12,FALSE),"")</f>
        <v>44675</v>
      </c>
      <c r="J23" s="41"/>
      <c r="K23" s="36" t="s">
        <v>96</v>
      </c>
      <c r="L23" s="36" t="str">
        <f t="shared" si="1"/>
        <v>lange baan;100;rugslag;mannen;record"</v>
      </c>
      <c r="M23" s="36" t="s">
        <v>314</v>
      </c>
      <c r="N23" s="37"/>
      <c r="P23" s="38">
        <v>100</v>
      </c>
      <c r="Q23" s="42" t="str">
        <f>IFERROR(VLOOKUP($M23&amp;$R23,recordstotaallijst!D$1:N$1678,11,FALSE),"")</f>
        <v>Ivar Kleuver</v>
      </c>
      <c r="R23" s="39">
        <f>IFERROR(_xlfn.AGGREGATE(15,6,recordstotaallijst!M:M/(recordstotaallijst!C:C=M23),1),"")</f>
        <v>7.7916666666666672E-4</v>
      </c>
      <c r="S23" s="40">
        <f>IFERROR(VLOOKUP($M23&amp;R23,recordstotaallijst!$D$2:$O$1824,12,FALSE),"")</f>
        <v>43877</v>
      </c>
    </row>
    <row r="24" spans="1:19" x14ac:dyDescent="0.55000000000000004">
      <c r="A24" s="36" t="s">
        <v>73</v>
      </c>
      <c r="C24" s="36" t="s">
        <v>269</v>
      </c>
      <c r="D24" s="37"/>
      <c r="F24" s="38">
        <v>200</v>
      </c>
      <c r="G24" s="146" t="str">
        <f>IFERROR(VLOOKUP(C24&amp;H24,recordstotaallijst!D$1:N$1678,11,FALSE),"")</f>
        <v>Andy Turta</v>
      </c>
      <c r="H24" s="39">
        <f>IFERROR(_xlfn.AGGREGATE(15,6,recordstotaallijst!M:M/(recordstotaallijst!C:C=C24),1),"")</f>
        <v>1.5502314814814816E-3</v>
      </c>
      <c r="I24" s="40">
        <f>IFERROR(VLOOKUP($C24&amp;H24,recordstotaallijst!$D$2:$O$1824,12,FALSE),"")</f>
        <v>44493</v>
      </c>
      <c r="J24" s="41"/>
      <c r="K24" s="36" t="s">
        <v>97</v>
      </c>
      <c r="L24" s="36" t="str">
        <f t="shared" si="1"/>
        <v>lange baan;200;rugslag;mannen;record"</v>
      </c>
      <c r="M24" s="36" t="s">
        <v>315</v>
      </c>
      <c r="N24" s="37"/>
      <c r="P24" s="38">
        <v>200</v>
      </c>
      <c r="Q24" s="42" t="str">
        <f>IFERROR(VLOOKUP($M24&amp;$R24,recordstotaallijst!D$1:N$1678,11,FALSE),"")</f>
        <v>Justin Jansen</v>
      </c>
      <c r="R24" s="39">
        <f>IFERROR(_xlfn.AGGREGATE(15,6,recordstotaallijst!M:M/(recordstotaallijst!C:C=M24),1),"")</f>
        <v>1.7628472222222221E-3</v>
      </c>
      <c r="S24" s="40">
        <f>IFERROR(VLOOKUP($M24&amp;R24,recordstotaallijst!$D$2:$O$1824,12,FALSE),"")</f>
        <v>44669</v>
      </c>
    </row>
    <row r="25" spans="1:19" ht="18.3" x14ac:dyDescent="0.7">
      <c r="A25" s="29"/>
      <c r="B25" s="29"/>
      <c r="C25" s="29"/>
      <c r="D25" s="30"/>
      <c r="E25" s="29" t="s">
        <v>14</v>
      </c>
      <c r="F25" s="31"/>
      <c r="G25" s="44" t="str">
        <f>IFERROR(VLOOKUP($C25&amp;$G$2,recordstotaallijst!$A$2:$Q$102,9,FALSE),"")</f>
        <v/>
      </c>
      <c r="H25" s="45" t="str">
        <f>IFERROR(VLOOKUP($C25&amp;$G$2,recordstotaallijst!$A$2:$Q$102,11,FALSE),"")</f>
        <v/>
      </c>
      <c r="I25" s="46" t="str">
        <f>IFERROR(VLOOKUP($C25&amp;$G$2,recordstotaallijst!$A$2:$Q$102,11,FALSE),"")</f>
        <v/>
      </c>
      <c r="J25" s="41"/>
      <c r="K25" s="29"/>
      <c r="L25" s="29"/>
      <c r="M25" s="29"/>
      <c r="N25" s="30"/>
      <c r="O25" s="29" t="s">
        <v>14</v>
      </c>
      <c r="P25" s="31"/>
      <c r="Q25" s="44" t="str">
        <f>IFERROR(VLOOKUP($C25&amp;$G$2,recordstotaallijst!$A$2:$Q$102,9,FALSE),"")</f>
        <v/>
      </c>
      <c r="R25" s="45" t="str">
        <f>IFERROR(VLOOKUP($C25&amp;$G$2,recordstotaallijst!$A$2:$Q$102,11,FALSE),"")</f>
        <v/>
      </c>
      <c r="S25" s="46" t="str">
        <f>IFERROR(VLOOKUP($C25&amp;$G$2,recordstotaallijst!$A$2:$Q$102,11,FALSE),"")</f>
        <v/>
      </c>
    </row>
    <row r="26" spans="1:19" x14ac:dyDescent="0.55000000000000004">
      <c r="A26" s="36" t="s">
        <v>74</v>
      </c>
      <c r="C26" s="36" t="s">
        <v>270</v>
      </c>
      <c r="D26" s="37"/>
      <c r="F26" s="38">
        <v>25</v>
      </c>
      <c r="G26" s="146" t="str">
        <f>IFERROR(VLOOKUP(C26&amp;H26,recordstotaallijst!D$1:N$1678,11,FALSE),"")</f>
        <v>Andrew ten Hoedt</v>
      </c>
      <c r="H26" s="39">
        <f>IFERROR(_xlfn.AGGREGATE(15,6,recordstotaallijst!M:M/(recordstotaallijst!C:C=C26),1),"")</f>
        <v>3.2430555555555554E-4</v>
      </c>
      <c r="I26" s="40">
        <f>IFERROR(VLOOKUP($C26&amp;H26,recordstotaallijst!$D$2:$O$1824,12,FALSE),"")</f>
        <v>44843</v>
      </c>
      <c r="J26" s="41"/>
      <c r="K26" s="36" t="s">
        <v>98</v>
      </c>
      <c r="L26" s="36" t="str">
        <f t="shared" si="1"/>
        <v>lange baan;25;schoolslag;mannen;record"</v>
      </c>
      <c r="M26" s="36" t="s">
        <v>316</v>
      </c>
      <c r="N26" s="37"/>
      <c r="P26" s="38">
        <v>25</v>
      </c>
      <c r="Q26" s="42" t="str">
        <f>IFERROR(VLOOKUP($M26&amp;$R26,recordstotaallijst!D$1:N$1678,11,FALSE),"")</f>
        <v/>
      </c>
      <c r="R26" s="39" t="str">
        <f>IFERROR(_xlfn.AGGREGATE(15,6,recordstotaallijst!M:M/(recordstotaallijst!C:C=M26),1),"")</f>
        <v/>
      </c>
      <c r="S26" s="40" t="str">
        <f>IFERROR(_xlfn.AGGREGATE(14,6,recordstotaallijst!O:O/(recordstotaallijst!C:C=M26),1),"")</f>
        <v/>
      </c>
    </row>
    <row r="27" spans="1:19" x14ac:dyDescent="0.55000000000000004">
      <c r="A27" s="36" t="s">
        <v>75</v>
      </c>
      <c r="C27" s="36" t="s">
        <v>271</v>
      </c>
      <c r="D27" s="37"/>
      <c r="F27" s="38">
        <v>50</v>
      </c>
      <c r="G27" s="146" t="str">
        <f>IFERROR(VLOOKUP(C27&amp;H27,recordstotaallijst!D$1:N$1678,11,FALSE),"")</f>
        <v>Lars van Wingerden</v>
      </c>
      <c r="H27" s="39">
        <f>IFERROR(_xlfn.AGGREGATE(15,6,recordstotaallijst!M:M/(recordstotaallijst!C:C=C27),1),"")</f>
        <v>3.6666666666666667E-4</v>
      </c>
      <c r="I27" s="40">
        <f>IFERROR(VLOOKUP($C27&amp;H27,recordstotaallijst!$D$2:$O$1824,12,FALSE),"")</f>
        <v>45186</v>
      </c>
      <c r="J27" s="41"/>
      <c r="K27" s="36" t="s">
        <v>99</v>
      </c>
      <c r="L27" s="36" t="str">
        <f t="shared" si="1"/>
        <v>lange baan;50;schoolslag;mannen;record"</v>
      </c>
      <c r="M27" s="36" t="s">
        <v>317</v>
      </c>
      <c r="N27" s="37"/>
      <c r="P27" s="38">
        <v>50</v>
      </c>
      <c r="Q27" s="42" t="str">
        <f>IFERROR(VLOOKUP($M27&amp;$R27,recordstotaallijst!D$1:N$1678,11,FALSE),"")</f>
        <v>Lars van Wingerden</v>
      </c>
      <c r="R27" s="39">
        <f>IFERROR(_xlfn.AGGREGATE(15,6,recordstotaallijst!M:M/(recordstotaallijst!C:C=M27),1),"")</f>
        <v>3.7118055555555553E-4</v>
      </c>
      <c r="S27" s="40">
        <f>IFERROR(VLOOKUP($M27&amp;R27,recordstotaallijst!$D$2:$O$1824,12,FALSE),"")</f>
        <v>45045</v>
      </c>
    </row>
    <row r="28" spans="1:19" x14ac:dyDescent="0.55000000000000004">
      <c r="A28" s="36" t="s">
        <v>76</v>
      </c>
      <c r="C28" s="36" t="s">
        <v>272</v>
      </c>
      <c r="D28" s="37"/>
      <c r="F28" s="38">
        <v>100</v>
      </c>
      <c r="G28" s="146" t="str">
        <f>IFERROR(VLOOKUP(C28&amp;H28,recordstotaallijst!D$1:N$1678,11,FALSE),"")</f>
        <v>Lars van Wingerden</v>
      </c>
      <c r="H28" s="39">
        <f>IFERROR(_xlfn.AGGREGATE(15,6,recordstotaallijst!M:M/(recordstotaallijst!C:C=C28),1),"")</f>
        <v>7.7835648148148143E-4</v>
      </c>
      <c r="I28" s="40">
        <f>IFERROR(VLOOKUP($C28&amp;H28,recordstotaallijst!$D$2:$O$1824,12,FALSE),"")</f>
        <v>45186</v>
      </c>
      <c r="J28" s="41"/>
      <c r="K28" s="36" t="s">
        <v>100</v>
      </c>
      <c r="L28" s="36" t="str">
        <f t="shared" si="1"/>
        <v>lange baan;100;schoolslag;mannen;record"</v>
      </c>
      <c r="M28" s="36" t="s">
        <v>318</v>
      </c>
      <c r="N28" s="37"/>
      <c r="P28" s="38">
        <v>100</v>
      </c>
      <c r="Q28" s="42" t="str">
        <f>IFERROR(VLOOKUP($M28&amp;$R28,recordstotaallijst!D$1:N$1678,11,FALSE),"")</f>
        <v>Lars van Wingerden</v>
      </c>
      <c r="R28" s="39">
        <f>IFERROR(_xlfn.AGGREGATE(15,6,recordstotaallijst!M:M/(recordstotaallijst!C:C=M28),1),"")</f>
        <v>8.2129629629629642E-4</v>
      </c>
      <c r="S28" s="40">
        <f>IFERROR(VLOOKUP($M28&amp;R28,recordstotaallijst!$D$2:$O$1824,12,FALSE),"")</f>
        <v>45026</v>
      </c>
    </row>
    <row r="29" spans="1:19" x14ac:dyDescent="0.55000000000000004">
      <c r="A29" s="36" t="s">
        <v>77</v>
      </c>
      <c r="C29" s="36" t="s">
        <v>273</v>
      </c>
      <c r="D29" s="37"/>
      <c r="F29" s="38">
        <v>200</v>
      </c>
      <c r="G29" s="146" t="str">
        <f>IFERROR(VLOOKUP(C29&amp;H29,recordstotaallijst!D$1:N$1678,11,FALSE),"")</f>
        <v>Lars van Wingerden</v>
      </c>
      <c r="H29" s="39">
        <f>IFERROR(_xlfn.AGGREGATE(15,6,recordstotaallijst!M:M/(recordstotaallijst!C:C=C29),1),"")</f>
        <v>1.7421296296296297E-3</v>
      </c>
      <c r="I29" s="40">
        <f>IFERROR(VLOOKUP($C29&amp;H29,recordstotaallijst!$D$2:$O$1824,12,FALSE),"")</f>
        <v>45207</v>
      </c>
      <c r="J29" s="41"/>
      <c r="K29" s="36" t="s">
        <v>101</v>
      </c>
      <c r="L29" s="36" t="str">
        <f t="shared" si="1"/>
        <v>lange baan;200;schoolslag;mannen;record"</v>
      </c>
      <c r="M29" s="36" t="s">
        <v>319</v>
      </c>
      <c r="N29" s="37"/>
      <c r="P29" s="38">
        <v>200</v>
      </c>
      <c r="Q29" s="42" t="str">
        <f>IFERROR(VLOOKUP($M29&amp;$R29,recordstotaallijst!D$1:N$1678,11,FALSE),"")</f>
        <v>Lars van Wingerden</v>
      </c>
      <c r="R29" s="39">
        <f>IFERROR(_xlfn.AGGREGATE(15,6,recordstotaallijst!M:M/(recordstotaallijst!C:C=M29),1),"")</f>
        <v>1.8722222222222222E-3</v>
      </c>
      <c r="S29" s="40">
        <f>IFERROR(VLOOKUP($M29&amp;R29,recordstotaallijst!$D$2:$O$1824,12,FALSE),"")</f>
        <v>45045</v>
      </c>
    </row>
    <row r="30" spans="1:19" ht="18.3" x14ac:dyDescent="0.7">
      <c r="A30" s="29"/>
      <c r="B30" s="29"/>
      <c r="C30" s="29"/>
      <c r="D30" s="30"/>
      <c r="E30" s="29" t="s">
        <v>17</v>
      </c>
      <c r="F30" s="31"/>
      <c r="G30" s="44" t="str">
        <f>IFERROR(VLOOKUP($C30&amp;$G$2,recordstotaallijst!$A$2:$Q$102,9,FALSE),"")</f>
        <v/>
      </c>
      <c r="H30" s="45" t="str">
        <f>IFERROR(VLOOKUP($C30&amp;$G$2,recordstotaallijst!$A$2:$Q$102,11,FALSE),"")</f>
        <v/>
      </c>
      <c r="I30" s="46" t="str">
        <f>IFERROR(VLOOKUP($C30&amp;$G$2,recordstotaallijst!$A$2:$Q$102,11,FALSE),"")</f>
        <v/>
      </c>
      <c r="J30" s="41"/>
      <c r="K30" s="29"/>
      <c r="L30" s="29"/>
      <c r="M30" s="29"/>
      <c r="N30" s="30"/>
      <c r="O30" s="29" t="s">
        <v>17</v>
      </c>
      <c r="P30" s="31"/>
      <c r="Q30" s="44" t="str">
        <f>IFERROR(VLOOKUP($C30&amp;$G$2,recordstotaallijst!$A$2:$Q$102,9,FALSE),"")</f>
        <v/>
      </c>
      <c r="R30" s="45" t="str">
        <f>IFERROR(VLOOKUP($C30&amp;$G$2,recordstotaallijst!$A$2:$Q$102,11,FALSE),"")</f>
        <v/>
      </c>
      <c r="S30" s="46" t="str">
        <f>IFERROR(VLOOKUP($C30&amp;$G$2,recordstotaallijst!$A$2:$Q$102,11,FALSE),"")</f>
        <v/>
      </c>
    </row>
    <row r="31" spans="1:19" x14ac:dyDescent="0.55000000000000004">
      <c r="A31" s="36" t="s">
        <v>78</v>
      </c>
      <c r="C31" s="36" t="s">
        <v>274</v>
      </c>
      <c r="D31" s="37"/>
      <c r="F31" s="38">
        <v>100</v>
      </c>
      <c r="G31" s="146" t="str">
        <f>IFERROR(VLOOKUP(C31&amp;H31,recordstotaallijst!D$1:N$1678,11,FALSE),"")</f>
        <v>Lars van Wingerden</v>
      </c>
      <c r="H31" s="39">
        <f>IFERROR(_xlfn.AGGREGATE(15,6,recordstotaallijst!M:M/(recordstotaallijst!C:C=C31),1),"")</f>
        <v>7.1909722222222221E-4</v>
      </c>
      <c r="I31" s="40">
        <f>IFERROR(VLOOKUP($C31&amp;H31,recordstotaallijst!$D$2:$O$1824,12,FALSE),"")</f>
        <v>45073</v>
      </c>
      <c r="J31" s="41"/>
      <c r="K31" s="36" t="s">
        <v>102</v>
      </c>
      <c r="L31" s="36" t="str">
        <f t="shared" si="1"/>
        <v>lange baan;100;wisselslag;mannen;record"</v>
      </c>
      <c r="M31" s="36" t="s">
        <v>320</v>
      </c>
      <c r="N31" s="37"/>
      <c r="P31" s="38">
        <v>100</v>
      </c>
      <c r="Q31" s="42" t="str">
        <f>IFERROR(VLOOKUP($M31&amp;$R31,recordstotaallijst!D$1:N$1678,11,FALSE),"")</f>
        <v/>
      </c>
      <c r="R31" s="39" t="str">
        <f>IFERROR(_xlfn.AGGREGATE(15,6,recordstotaallijst!M:M/(recordstotaallijst!C:C=M31),1),"")</f>
        <v/>
      </c>
      <c r="S31" s="40" t="str">
        <f>IFERROR(_xlfn.AGGREGATE(14,6,recordstotaallijst!O:O/(recordstotaallijst!C:C=M31),1),"")</f>
        <v/>
      </c>
    </row>
    <row r="32" spans="1:19" x14ac:dyDescent="0.55000000000000004">
      <c r="A32" s="36" t="s">
        <v>79</v>
      </c>
      <c r="C32" s="36" t="s">
        <v>275</v>
      </c>
      <c r="D32" s="37"/>
      <c r="F32" s="38">
        <v>200</v>
      </c>
      <c r="G32" s="146" t="str">
        <f>IFERROR(VLOOKUP(C32&amp;H32,recordstotaallijst!D$1:N$1678,11,FALSE),"")</f>
        <v>Andy Turta</v>
      </c>
      <c r="H32" s="39">
        <f>IFERROR(_xlfn.AGGREGATE(15,6,recordstotaallijst!M:M/(recordstotaallijst!C:C=C32),1),"")</f>
        <v>1.5907407407407407E-3</v>
      </c>
      <c r="I32" s="40">
        <f>IFERROR(VLOOKUP($C32&amp;H32,recordstotaallijst!$D$2:$O$1824,12,FALSE),"")</f>
        <v>43807</v>
      </c>
      <c r="J32" s="41"/>
      <c r="K32" s="36" t="s">
        <v>103</v>
      </c>
      <c r="L32" s="36" t="str">
        <f t="shared" si="1"/>
        <v>lange baan;200;wisselslag;mannen;record"</v>
      </c>
      <c r="M32" s="36" t="s">
        <v>321</v>
      </c>
      <c r="N32" s="37"/>
      <c r="P32" s="38">
        <v>200</v>
      </c>
      <c r="Q32" s="42" t="str">
        <f>IFERROR(VLOOKUP($M32&amp;$R32,recordstotaallijst!D$1:N$1678,11,FALSE),"")</f>
        <v>Andy Turta</v>
      </c>
      <c r="R32" s="39">
        <f>IFERROR(_xlfn.AGGREGATE(15,6,recordstotaallijst!M:M/(recordstotaallijst!C:C=M32),1),"")</f>
        <v>1.7190972222222223E-3</v>
      </c>
      <c r="S32" s="40">
        <f>IFERROR(VLOOKUP($M32&amp;R32,recordstotaallijst!$D$2:$O$1824,12,FALSE),"")</f>
        <v>44669</v>
      </c>
    </row>
    <row r="33" spans="1:19" x14ac:dyDescent="0.55000000000000004">
      <c r="A33" s="36" t="s">
        <v>80</v>
      </c>
      <c r="C33" s="36" t="s">
        <v>276</v>
      </c>
      <c r="D33" s="37"/>
      <c r="F33" s="123">
        <v>400</v>
      </c>
      <c r="G33" s="147" t="str">
        <f>IFERROR(VLOOKUP(C33&amp;H33,recordstotaallijst!D$1:N$1678,11,FALSE),"")</f>
        <v>Andy Turta</v>
      </c>
      <c r="H33" s="148">
        <f>IFERROR(_xlfn.AGGREGATE(15,6,recordstotaallijst!M:M/(recordstotaallijst!C:C=C33),1),"")</f>
        <v>3.4296296296296293E-3</v>
      </c>
      <c r="I33" s="40">
        <f>IFERROR(VLOOKUP($C33&amp;H33,recordstotaallijst!$D$2:$O$1824,12,FALSE),"")</f>
        <v>43792</v>
      </c>
      <c r="J33" s="41"/>
      <c r="K33" s="36" t="s">
        <v>104</v>
      </c>
      <c r="L33" s="36" t="str">
        <f t="shared" si="1"/>
        <v>lange baan;400;wisselslag;mannen;record"</v>
      </c>
      <c r="M33" s="36" t="s">
        <v>322</v>
      </c>
      <c r="N33" s="37"/>
      <c r="P33" s="123">
        <v>400</v>
      </c>
      <c r="Q33" s="42" t="str">
        <f>IFERROR(VLOOKUP($M33&amp;$R33,recordstotaallijst!D$1:N$1678,11,FALSE),"")</f>
        <v>Andy Turta</v>
      </c>
      <c r="R33" s="39">
        <f>IFERROR(_xlfn.AGGREGATE(15,6,recordstotaallijst!M:M/(recordstotaallijst!C:C=M33),1),"")</f>
        <v>3.6879629629629636E-3</v>
      </c>
      <c r="S33" s="40">
        <f>IFERROR(VLOOKUP($M33&amp;R33,recordstotaallijst!$D$2:$O$1824,12,FALSE),"")</f>
        <v>43870</v>
      </c>
    </row>
    <row r="34" spans="1:19" ht="18.3" x14ac:dyDescent="0.7">
      <c r="A34" s="29"/>
      <c r="B34" s="29"/>
      <c r="C34" s="29"/>
      <c r="D34" s="30"/>
      <c r="E34" s="29" t="s">
        <v>355</v>
      </c>
      <c r="F34" s="124"/>
      <c r="G34" s="44" t="str">
        <f>IFERROR(VLOOKUP($C34&amp;$G$2,recordstotaallijst!$A$2:$Q$102,9,FALSE),"")</f>
        <v/>
      </c>
      <c r="H34" s="45" t="str">
        <f>IFERROR(VLOOKUP($C34&amp;$G$2,recordstotaallijst!$A$2:$Q$102,11,FALSE),"")</f>
        <v/>
      </c>
      <c r="I34" s="46" t="str">
        <f>IFERROR(VLOOKUP($C34&amp;$G$2,recordstotaallijst!$A$2:$Q$102,11,FALSE),"")</f>
        <v/>
      </c>
      <c r="J34" s="41"/>
      <c r="K34" s="29"/>
      <c r="L34" s="29"/>
      <c r="M34" s="29"/>
      <c r="N34" s="30"/>
      <c r="O34" s="29" t="s">
        <v>355</v>
      </c>
      <c r="P34" s="124"/>
      <c r="Q34" s="44" t="str">
        <f>IFERROR(VLOOKUP($C34&amp;$G$2,recordstotaallijst!$A$2:$Q$102,9,FALSE),"")</f>
        <v/>
      </c>
      <c r="R34" s="45" t="str">
        <f>IFERROR(VLOOKUP($C34&amp;$G$2,recordstotaallijst!$A$2:$Q$102,11,FALSE),"")</f>
        <v/>
      </c>
      <c r="S34" s="46" t="str">
        <f>IFERROR(VLOOKUP($C34&amp;$G$2,recordstotaallijst!$A$2:$Q$102,11,FALSE),"")</f>
        <v/>
      </c>
    </row>
    <row r="35" spans="1:19" s="133" customFormat="1" x14ac:dyDescent="0.55000000000000004">
      <c r="A35" s="126" t="s">
        <v>484</v>
      </c>
      <c r="B35" s="126"/>
      <c r="C35" s="126" t="s">
        <v>485</v>
      </c>
      <c r="D35" s="127"/>
      <c r="E35" s="128" t="s">
        <v>479</v>
      </c>
      <c r="F35" s="134" t="s">
        <v>410</v>
      </c>
      <c r="G35" s="135"/>
      <c r="H35" s="136" t="str">
        <f>IFERROR(_xlfn.AGGREGATE(15,6,recordstotaallijst!M:M/(recordstotaallijst!C:C=C35),1),"")</f>
        <v/>
      </c>
      <c r="I35" s="162" t="str">
        <f>IFERROR(VLOOKUP($C35&amp;H35,recordstotaallijst!$D$2:$O$1824,12,FALSE),"")</f>
        <v/>
      </c>
      <c r="J35" s="132"/>
      <c r="K35" s="126" t="s">
        <v>486</v>
      </c>
      <c r="L35" s="126"/>
      <c r="M35" s="126" t="s">
        <v>487</v>
      </c>
      <c r="N35" s="127"/>
      <c r="O35" s="128" t="s">
        <v>479</v>
      </c>
      <c r="P35" s="134" t="s">
        <v>410</v>
      </c>
      <c r="Q35" s="142"/>
      <c r="R35" s="136" t="str">
        <f>IFERROR(_xlfn.AGGREGATE(15,6,recordstotaallijst!M:M/(recordstotaallijst!C:C=M35),1),"")</f>
        <v/>
      </c>
      <c r="S35" s="162" t="str">
        <f>IFERROR(VLOOKUP($M35&amp;H35,recordstotaallijst!$D$2:$O$1824,12,FALSE),"")</f>
        <v/>
      </c>
    </row>
    <row r="36" spans="1:19" s="133" customFormat="1" ht="21" x14ac:dyDescent="0.55000000000000004">
      <c r="A36" s="126" t="s">
        <v>358</v>
      </c>
      <c r="B36" s="126"/>
      <c r="C36" s="126" t="s">
        <v>404</v>
      </c>
      <c r="D36" s="127"/>
      <c r="E36" s="128" t="s">
        <v>350</v>
      </c>
      <c r="F36" s="134" t="s">
        <v>410</v>
      </c>
      <c r="G36" s="135" t="s">
        <v>506</v>
      </c>
      <c r="H36" s="136">
        <f>IFERROR(_xlfn.AGGREGATE(15,6,recordstotaallijst!M:M/(recordstotaallijst!C:C=C36),1),"")</f>
        <v>1.2285879629629628E-3</v>
      </c>
      <c r="I36" s="162">
        <f>IFERROR(VLOOKUP($C36&amp;H36,recordstotaallijst!$D$2:$O$1824,12,FALSE),"")</f>
        <v>44521</v>
      </c>
      <c r="J36" s="132"/>
      <c r="K36" s="126" t="s">
        <v>374</v>
      </c>
      <c r="L36" s="126"/>
      <c r="M36" s="126" t="s">
        <v>413</v>
      </c>
      <c r="N36" s="127"/>
      <c r="O36" s="128" t="s">
        <v>350</v>
      </c>
      <c r="P36" s="134" t="s">
        <v>410</v>
      </c>
      <c r="Q36" s="142"/>
      <c r="R36" s="136" t="str">
        <f>IFERROR(_xlfn.AGGREGATE(15,6,recordstotaallijst!M:M/(recordstotaallijst!C:C=M36),1),"")</f>
        <v/>
      </c>
      <c r="S36" s="162" t="str">
        <f>IFERROR(VLOOKUP($M36&amp;H36,recordstotaallijst!$D$2:$O$1824,12,FALSE),"")</f>
        <v/>
      </c>
    </row>
    <row r="37" spans="1:19" s="133" customFormat="1" ht="21" x14ac:dyDescent="0.55000000000000004">
      <c r="A37" s="126" t="s">
        <v>360</v>
      </c>
      <c r="B37" s="126"/>
      <c r="C37" s="126" t="s">
        <v>405</v>
      </c>
      <c r="D37" s="127"/>
      <c r="E37" s="128" t="s">
        <v>351</v>
      </c>
      <c r="F37" s="134" t="s">
        <v>410</v>
      </c>
      <c r="G37" s="135" t="s">
        <v>455</v>
      </c>
      <c r="H37" s="136">
        <f>IFERROR(_xlfn.AGGREGATE(15,6,recordstotaallijst!M:M/(recordstotaallijst!C:C=C37),1),"")</f>
        <v>2.7318287037037038E-3</v>
      </c>
      <c r="I37" s="162">
        <f>IFERROR(VLOOKUP($C37&amp;H37,recordstotaallijst!$D$2:$O$1824,12,FALSE),"")</f>
        <v>43842</v>
      </c>
      <c r="J37" s="132"/>
      <c r="K37" s="126" t="s">
        <v>375</v>
      </c>
      <c r="L37" s="126"/>
      <c r="M37" s="126" t="s">
        <v>414</v>
      </c>
      <c r="N37" s="127"/>
      <c r="O37" s="128" t="s">
        <v>351</v>
      </c>
      <c r="P37" s="134" t="s">
        <v>410</v>
      </c>
      <c r="Q37" s="135"/>
      <c r="R37" s="136" t="str">
        <f>IFERROR(_xlfn.AGGREGATE(15,6,recordstotaallijst!M:M/(recordstotaallijst!C:C=M37),1),"")</f>
        <v/>
      </c>
      <c r="S37" s="162" t="str">
        <f>IFERROR(VLOOKUP($M37&amp;H37,recordstotaallijst!$D$2:$O$1824,12,FALSE),"")</f>
        <v/>
      </c>
    </row>
    <row r="38" spans="1:19" s="133" customFormat="1" x14ac:dyDescent="0.55000000000000004">
      <c r="A38" s="126" t="s">
        <v>362</v>
      </c>
      <c r="B38" s="126"/>
      <c r="C38" s="126" t="s">
        <v>406</v>
      </c>
      <c r="D38" s="127"/>
      <c r="E38" s="128" t="s">
        <v>412</v>
      </c>
      <c r="F38" s="134" t="s">
        <v>410</v>
      </c>
      <c r="G38" s="135"/>
      <c r="H38" s="136" t="str">
        <f>IFERROR(_xlfn.AGGREGATE(15,6,recordstotaallijst!M:M/(recordstotaallijst!C:C=C38),1),"")</f>
        <v/>
      </c>
      <c r="I38" s="162" t="str">
        <f>IFERROR(VLOOKUP($C38&amp;H38,recordstotaallijst!$D$2:$O$1824,12,FALSE),"")</f>
        <v/>
      </c>
      <c r="J38" s="132"/>
      <c r="K38" s="126" t="s">
        <v>376</v>
      </c>
      <c r="L38" s="126"/>
      <c r="M38" s="126" t="s">
        <v>415</v>
      </c>
      <c r="N38" s="127"/>
      <c r="O38" s="128" t="s">
        <v>412</v>
      </c>
      <c r="P38" s="134" t="s">
        <v>410</v>
      </c>
      <c r="Q38" s="135"/>
      <c r="R38" s="136" t="str">
        <f>IFERROR(_xlfn.AGGREGATE(15,6,recordstotaallijst!M:M/(recordstotaallijst!C:C=M38),1),"")</f>
        <v/>
      </c>
      <c r="S38" s="162" t="str">
        <f>IFERROR(VLOOKUP($M38&amp;H38,recordstotaallijst!$D$2:$O$1824,12,FALSE),"")</f>
        <v/>
      </c>
    </row>
    <row r="39" spans="1:19" s="133" customFormat="1" ht="21" x14ac:dyDescent="0.55000000000000004">
      <c r="A39" s="126" t="s">
        <v>357</v>
      </c>
      <c r="B39" s="126"/>
      <c r="C39" s="126" t="s">
        <v>407</v>
      </c>
      <c r="D39" s="127"/>
      <c r="E39" s="128" t="s">
        <v>350</v>
      </c>
      <c r="F39" s="134" t="s">
        <v>411</v>
      </c>
      <c r="G39" s="135" t="s">
        <v>512</v>
      </c>
      <c r="H39" s="136">
        <f>IFERROR(_xlfn.AGGREGATE(15,6,recordstotaallijst!M:M/(recordstotaallijst!C:C=C39),1),"")</f>
        <v>1.3719907407407407E-3</v>
      </c>
      <c r="I39" s="162">
        <f>IFERROR(VLOOKUP($C39&amp;H39,recordstotaallijst!$D$2:$O$1824,12,FALSE),"")</f>
        <v>44633</v>
      </c>
      <c r="J39" s="132"/>
      <c r="K39" s="126" t="s">
        <v>377</v>
      </c>
      <c r="L39" s="126"/>
      <c r="M39" s="126" t="s">
        <v>416</v>
      </c>
      <c r="N39" s="127"/>
      <c r="O39" s="128" t="s">
        <v>350</v>
      </c>
      <c r="P39" s="134" t="s">
        <v>411</v>
      </c>
      <c r="Q39" s="135"/>
      <c r="R39" s="136" t="str">
        <f>IFERROR(_xlfn.AGGREGATE(15,6,recordstotaallijst!M:M/(recordstotaallijst!C:C=M39),1),"")</f>
        <v/>
      </c>
      <c r="S39" s="162" t="str">
        <f>IFERROR(VLOOKUP($M39&amp;H39,recordstotaallijst!$D$2:$O$1824,12,FALSE),"")</f>
        <v/>
      </c>
    </row>
    <row r="40" spans="1:19" s="133" customFormat="1" ht="21" x14ac:dyDescent="0.55000000000000004">
      <c r="A40" s="126" t="s">
        <v>364</v>
      </c>
      <c r="B40" s="126"/>
      <c r="C40" s="126" t="s">
        <v>408</v>
      </c>
      <c r="D40" s="127"/>
      <c r="E40" s="128" t="s">
        <v>351</v>
      </c>
      <c r="F40" s="134" t="s">
        <v>411</v>
      </c>
      <c r="G40" s="135" t="s">
        <v>551</v>
      </c>
      <c r="H40" s="136">
        <f>IFERROR(_xlfn.AGGREGATE(15,6,recordstotaallijst!M:M/(recordstotaallijst!C:C=C40),1),"")</f>
        <v>3.1349537037037036E-3</v>
      </c>
      <c r="I40" s="162">
        <f>IFERROR(VLOOKUP($C40&amp;H40,recordstotaallijst!$D$2:$O$1824,12,FALSE),"")</f>
        <v>44955</v>
      </c>
      <c r="J40" s="132"/>
      <c r="K40" s="126" t="s">
        <v>378</v>
      </c>
      <c r="L40" s="126"/>
      <c r="M40" s="126" t="s">
        <v>417</v>
      </c>
      <c r="N40" s="127"/>
      <c r="O40" s="128" t="s">
        <v>351</v>
      </c>
      <c r="P40" s="134" t="s">
        <v>411</v>
      </c>
      <c r="Q40" s="135"/>
      <c r="R40" s="136" t="str">
        <f>IFERROR(_xlfn.AGGREGATE(15,6,recordstotaallijst!M:M/(recordstotaallijst!C:C=M40),1),"")</f>
        <v/>
      </c>
      <c r="S40" s="162" t="str">
        <f>IFERROR(VLOOKUP($M40&amp;H40,recordstotaallijst!$D$2:$O$1824,12,FALSE),"")</f>
        <v/>
      </c>
    </row>
    <row r="41" spans="1:19" s="133" customFormat="1" ht="14.7" thickBot="1" x14ac:dyDescent="0.6">
      <c r="A41" s="126" t="s">
        <v>365</v>
      </c>
      <c r="B41" s="126"/>
      <c r="C41" s="126" t="s">
        <v>409</v>
      </c>
      <c r="D41" s="137"/>
      <c r="E41" s="138" t="s">
        <v>412</v>
      </c>
      <c r="F41" s="139" t="s">
        <v>411</v>
      </c>
      <c r="G41" s="140"/>
      <c r="H41" s="141" t="str">
        <f>IFERROR(_xlfn.AGGREGATE(15,6,recordstotaallijst!M:M/(recordstotaallijst!C:C=C41),1),"")</f>
        <v/>
      </c>
      <c r="I41" s="161" t="str">
        <f>IFERROR(VLOOKUP($C41&amp;H41,recordstotaallijst!$D$2:$O$1824,12,FALSE),"")</f>
        <v/>
      </c>
      <c r="J41" s="132"/>
      <c r="K41" s="126" t="s">
        <v>379</v>
      </c>
      <c r="L41" s="126"/>
      <c r="M41" s="126" t="s">
        <v>418</v>
      </c>
      <c r="N41" s="137"/>
      <c r="O41" s="138" t="s">
        <v>412</v>
      </c>
      <c r="P41" s="139" t="s">
        <v>411</v>
      </c>
      <c r="Q41" s="140"/>
      <c r="R41" s="141" t="str">
        <f>IFERROR(_xlfn.AGGREGATE(15,6,recordstotaallijst!M:M/(recordstotaallijst!C:C=M41),1),"")</f>
        <v/>
      </c>
      <c r="S41" s="161" t="str">
        <f>IFERROR(VLOOKUP($M41&amp;H41,recordstotaallijst!$D$2:$O$1824,12,FALSE),"")</f>
        <v/>
      </c>
    </row>
    <row r="42" spans="1:19" x14ac:dyDescent="0.55000000000000004">
      <c r="F42" s="43"/>
      <c r="G42" s="54"/>
      <c r="I42" s="41"/>
      <c r="J42" s="41"/>
      <c r="P42" s="43"/>
      <c r="Q42" s="53"/>
      <c r="S42" s="41"/>
    </row>
    <row r="43" spans="1:19" ht="14.7" thickBot="1" x14ac:dyDescent="0.6">
      <c r="F43" s="43"/>
      <c r="G43" s="53"/>
      <c r="I43" s="41"/>
      <c r="J43" s="41"/>
      <c r="P43" s="43"/>
      <c r="Q43" s="53"/>
      <c r="S43" s="41"/>
    </row>
    <row r="44" spans="1:19" ht="23.4" thickBot="1" x14ac:dyDescent="0.9">
      <c r="A44" s="10"/>
      <c r="B44" s="10"/>
      <c r="C44" s="10"/>
      <c r="D44" s="11" t="s">
        <v>130</v>
      </c>
      <c r="E44" s="11"/>
      <c r="F44" s="12"/>
      <c r="G44" s="13"/>
      <c r="H44" s="14"/>
      <c r="I44" s="15"/>
      <c r="J44" s="16"/>
      <c r="K44" s="10"/>
      <c r="L44" s="10"/>
      <c r="M44" s="10"/>
      <c r="N44" s="11" t="s">
        <v>250</v>
      </c>
      <c r="O44" s="11"/>
      <c r="P44" s="12"/>
      <c r="Q44" s="13"/>
      <c r="R44" s="14"/>
      <c r="S44" s="15"/>
    </row>
    <row r="45" spans="1:19" x14ac:dyDescent="0.55000000000000004">
      <c r="A45" s="18"/>
      <c r="B45" s="18"/>
      <c r="C45" s="18"/>
      <c r="D45" s="19"/>
      <c r="E45" s="18"/>
      <c r="F45" s="20"/>
      <c r="G45" s="21"/>
      <c r="H45" s="22"/>
      <c r="I45" s="23"/>
      <c r="J45" s="24"/>
      <c r="K45" s="18"/>
      <c r="L45" s="18"/>
      <c r="M45" s="18"/>
      <c r="N45" s="19"/>
      <c r="O45" s="18"/>
      <c r="P45" s="20"/>
      <c r="Q45" s="21"/>
      <c r="R45" s="22"/>
      <c r="S45" s="23"/>
    </row>
    <row r="46" spans="1:19" ht="14.7" thickBot="1" x14ac:dyDescent="0.6">
      <c r="A46" s="18"/>
      <c r="B46" s="18"/>
      <c r="C46" s="18"/>
      <c r="D46" s="19"/>
      <c r="E46" s="18"/>
      <c r="F46" s="20"/>
      <c r="G46" s="26" t="s">
        <v>5</v>
      </c>
      <c r="H46" s="27" t="s">
        <v>10</v>
      </c>
      <c r="I46" s="28" t="s">
        <v>1</v>
      </c>
      <c r="J46" s="24"/>
      <c r="K46" s="18"/>
      <c r="L46" s="18"/>
      <c r="M46" s="18"/>
      <c r="N46" s="19"/>
      <c r="O46" s="18"/>
      <c r="P46" s="20"/>
      <c r="Q46" s="26" t="s">
        <v>5</v>
      </c>
      <c r="R46" s="27" t="s">
        <v>10</v>
      </c>
      <c r="S46" s="28" t="s">
        <v>1</v>
      </c>
    </row>
    <row r="47" spans="1:19" ht="18.3" x14ac:dyDescent="0.7">
      <c r="A47" s="29"/>
      <c r="B47" s="29"/>
      <c r="C47" s="29"/>
      <c r="D47" s="30"/>
      <c r="E47" s="29" t="s">
        <v>12</v>
      </c>
      <c r="F47" s="31"/>
      <c r="G47" s="143"/>
      <c r="H47" s="144"/>
      <c r="I47" s="145"/>
      <c r="J47" s="32"/>
      <c r="K47" s="29"/>
      <c r="L47" s="29"/>
      <c r="M47" s="29"/>
      <c r="N47" s="30"/>
      <c r="O47" s="29" t="s">
        <v>12</v>
      </c>
      <c r="P47" s="31"/>
      <c r="Q47" s="33"/>
      <c r="R47" s="34"/>
      <c r="S47" s="35"/>
    </row>
    <row r="48" spans="1:19" x14ac:dyDescent="0.55000000000000004">
      <c r="A48" s="36" t="s">
        <v>131</v>
      </c>
      <c r="C48" s="36" t="s">
        <v>277</v>
      </c>
      <c r="D48" s="37"/>
      <c r="F48" s="38">
        <v>25</v>
      </c>
      <c r="G48" s="146" t="str">
        <f>IFERROR(VLOOKUP(C48&amp;H48,recordstotaallijst!D$1:N$1678,11,FALSE),"")</f>
        <v>Emily ten Hoedt</v>
      </c>
      <c r="H48" s="39">
        <f>IFERROR(_xlfn.AGGREGATE(15,6,recordstotaallijst!M:M/(recordstotaallijst!C:C=C48),1),"")</f>
        <v>2.769675925925926E-4</v>
      </c>
      <c r="I48" s="40">
        <f>IFERROR(VLOOKUP($C48&amp;H48,recordstotaallijst!$D$2:$O$1824,12,FALSE),"")</f>
        <v>45354</v>
      </c>
      <c r="J48" s="41"/>
      <c r="K48" s="36" t="s">
        <v>225</v>
      </c>
      <c r="L48" s="36" t="str">
        <f t="shared" ref="L48:L56" si="3">+M48&amp;";"&amp;"record"""</f>
        <v>lange baan;25;vrije slag;vrouwen;record"</v>
      </c>
      <c r="M48" s="36" t="s">
        <v>323</v>
      </c>
      <c r="N48" s="37"/>
      <c r="P48" s="38">
        <v>25</v>
      </c>
      <c r="Q48" s="42" t="str">
        <f>IFERROR(VLOOKUP($M48&amp;$R48,recordstotaallijst!D$1:N$1678,11,FALSE),"")</f>
        <v/>
      </c>
      <c r="R48" s="39" t="str">
        <f>IFERROR(_xlfn.AGGREGATE(15,6,recordstotaallijst!M:M/(recordstotaallijst!C:C=M48),1),"")</f>
        <v/>
      </c>
      <c r="S48" s="40" t="str">
        <f>IFERROR(_xlfn.AGGREGATE(14,6,recordstotaallijst!O:O/(recordstotaallijst!C:C=M48),1),"")</f>
        <v/>
      </c>
    </row>
    <row r="49" spans="1:19" x14ac:dyDescent="0.55000000000000004">
      <c r="A49" s="36" t="s">
        <v>132</v>
      </c>
      <c r="C49" s="36" t="s">
        <v>278</v>
      </c>
      <c r="D49" s="37"/>
      <c r="F49" s="38">
        <v>50</v>
      </c>
      <c r="G49" s="146" t="str">
        <f>IFERROR(VLOOKUP(C49&amp;H49,recordstotaallijst!D$1:N$1678,11,FALSE),"")</f>
        <v>Britt Colijn</v>
      </c>
      <c r="H49" s="39">
        <f>IFERROR(_xlfn.AGGREGATE(15,6,recordstotaallijst!M:M/(recordstotaallijst!C:C=C49),1),"")</f>
        <v>3.3888888888888895E-4</v>
      </c>
      <c r="I49" s="40">
        <f>IFERROR(VLOOKUP($C49&amp;H49,recordstotaallijst!$D$2:$O$1824,12,FALSE),"")</f>
        <v>44745</v>
      </c>
      <c r="J49" s="41"/>
      <c r="K49" s="36" t="s">
        <v>226</v>
      </c>
      <c r="L49" s="36" t="str">
        <f t="shared" si="3"/>
        <v>lange baan;50;vrije slag;vrouwen;record"</v>
      </c>
      <c r="M49" s="36" t="s">
        <v>324</v>
      </c>
      <c r="N49" s="37"/>
      <c r="P49" s="38">
        <v>50</v>
      </c>
      <c r="Q49" s="42" t="str">
        <f>IFERROR(VLOOKUP($M49&amp;$R49,recordstotaallijst!D$1:N$1678,11,FALSE),"")</f>
        <v>Britt Colijn</v>
      </c>
      <c r="R49" s="39">
        <f>IFERROR(_xlfn.AGGREGATE(15,6,recordstotaallijst!M:M/(recordstotaallijst!C:C=M49),1),"")</f>
        <v>3.4756944444444446E-4</v>
      </c>
      <c r="S49" s="40">
        <f>IFERROR(VLOOKUP($M49&amp;R49,recordstotaallijst!$D$2:$O$1824,12,FALSE),"")</f>
        <v>45059</v>
      </c>
    </row>
    <row r="50" spans="1:19" x14ac:dyDescent="0.55000000000000004">
      <c r="A50" s="36" t="s">
        <v>133</v>
      </c>
      <c r="C50" s="36" t="s">
        <v>279</v>
      </c>
      <c r="D50" s="37"/>
      <c r="F50" s="38">
        <v>100</v>
      </c>
      <c r="G50" s="146" t="str">
        <f>IFERROR(VLOOKUP(C50&amp;H50,recordstotaallijst!D$1:N$1678,11,FALSE),"")</f>
        <v>Britt Colijn</v>
      </c>
      <c r="H50" s="39">
        <f>IFERROR(_xlfn.AGGREGATE(15,6,recordstotaallijst!M:M/(recordstotaallijst!C:C=C50),1),"")</f>
        <v>7.2893518518518522E-4</v>
      </c>
      <c r="I50" s="40">
        <f>IFERROR(VLOOKUP($C50&amp;H50,recordstotaallijst!$D$2:$O$1824,12,FALSE),"")</f>
        <v>45039</v>
      </c>
      <c r="J50" s="41"/>
      <c r="K50" s="36" t="s">
        <v>227</v>
      </c>
      <c r="L50" s="36" t="str">
        <f t="shared" si="3"/>
        <v>lange baan;100;vrije slag;vrouwen;record"</v>
      </c>
      <c r="M50" s="36" t="s">
        <v>325</v>
      </c>
      <c r="N50" s="37"/>
      <c r="P50" s="38">
        <v>100</v>
      </c>
      <c r="Q50" s="42" t="str">
        <f>IFERROR(VLOOKUP($M50&amp;$R50,recordstotaallijst!D$1:N$1678,11,FALSE),"")</f>
        <v>Britt Colijn</v>
      </c>
      <c r="R50" s="39">
        <f>IFERROR(_xlfn.AGGREGATE(15,6,recordstotaallijst!M:M/(recordstotaallijst!C:C=M50),1),"")</f>
        <v>7.6585648148148151E-4</v>
      </c>
      <c r="S50" s="40">
        <f>IFERROR(VLOOKUP($M50&amp;R50,recordstotaallijst!$D$2:$O$1824,12,FALSE),"")</f>
        <v>45059</v>
      </c>
    </row>
    <row r="51" spans="1:19" x14ac:dyDescent="0.55000000000000004">
      <c r="A51" s="36" t="s">
        <v>134</v>
      </c>
      <c r="C51" s="36" t="s">
        <v>280</v>
      </c>
      <c r="D51" s="37"/>
      <c r="F51" s="38">
        <v>200</v>
      </c>
      <c r="G51" s="146" t="str">
        <f>IFERROR(VLOOKUP(C51&amp;H51,recordstotaallijst!D$1:N$1678,11,FALSE),"")</f>
        <v>Britt Colijn</v>
      </c>
      <c r="H51" s="39">
        <f>IFERROR(_xlfn.AGGREGATE(15,6,recordstotaallijst!M:M/(recordstotaallijst!C:C=C51),1),"")</f>
        <v>1.5943287037037037E-3</v>
      </c>
      <c r="I51" s="40">
        <f>IFERROR(VLOOKUP($C51&amp;H51,recordstotaallijst!$D$2:$O$1824,12,FALSE),"")</f>
        <v>44702</v>
      </c>
      <c r="J51" s="41"/>
      <c r="K51" s="36" t="s">
        <v>228</v>
      </c>
      <c r="L51" s="36" t="str">
        <f t="shared" si="3"/>
        <v>lange baan;200;vrije slag;vrouwen;record"</v>
      </c>
      <c r="M51" s="36" t="s">
        <v>326</v>
      </c>
      <c r="N51" s="37"/>
      <c r="P51" s="38">
        <v>200</v>
      </c>
      <c r="Q51" s="42" t="str">
        <f>IFERROR(VLOOKUP($M51&amp;$R51,recordstotaallijst!D$1:N$1678,11,FALSE),"")</f>
        <v>Britt Colijn</v>
      </c>
      <c r="R51" s="39">
        <f>IFERROR(_xlfn.AGGREGATE(15,6,recordstotaallijst!M:M/(recordstotaallijst!C:C=M51),1),"")</f>
        <v>1.6307870370370367E-3</v>
      </c>
      <c r="S51" s="40">
        <f>IFERROR(VLOOKUP($M51&amp;R51,recordstotaallijst!$D$2:$O$1824,12,FALSE),"")</f>
        <v>44724</v>
      </c>
    </row>
    <row r="52" spans="1:19" x14ac:dyDescent="0.55000000000000004">
      <c r="A52" s="36" t="s">
        <v>135</v>
      </c>
      <c r="C52" s="36" t="s">
        <v>281</v>
      </c>
      <c r="D52" s="37"/>
      <c r="F52" s="38">
        <v>400</v>
      </c>
      <c r="G52" s="146" t="str">
        <f>IFERROR(VLOOKUP(C52&amp;H52,recordstotaallijst!D$1:N$1678,11,FALSE),"")</f>
        <v>Britt Colijn</v>
      </c>
      <c r="H52" s="39">
        <f>IFERROR(_xlfn.AGGREGATE(15,6,recordstotaallijst!M:M/(recordstotaallijst!C:C=C52),1),"")</f>
        <v>3.3820601851851854E-3</v>
      </c>
      <c r="I52" s="40">
        <f>IFERROR(VLOOKUP($C52&amp;H52,recordstotaallijst!$D$2:$O$1824,12,FALSE),"")</f>
        <v>44702</v>
      </c>
      <c r="J52" s="41"/>
      <c r="K52" s="36" t="s">
        <v>229</v>
      </c>
      <c r="L52" s="36" t="str">
        <f t="shared" si="3"/>
        <v>lange baan;400;vrije slag;vrouwen;record"</v>
      </c>
      <c r="M52" s="36" t="s">
        <v>327</v>
      </c>
      <c r="N52" s="37"/>
      <c r="P52" s="38">
        <v>400</v>
      </c>
      <c r="Q52" s="42" t="str">
        <f>IFERROR(VLOOKUP($M52&amp;$R52,recordstotaallijst!D$1:N$1678,11,FALSE),"")</f>
        <v>Britt Colijn</v>
      </c>
      <c r="R52" s="39">
        <f>IFERROR(_xlfn.AGGREGATE(15,6,recordstotaallijst!M:M/(recordstotaallijst!C:C=M52),1),"")</f>
        <v>3.4987268518518518E-3</v>
      </c>
      <c r="S52" s="40">
        <f>IFERROR(VLOOKUP($M52&amp;R52,recordstotaallijst!$D$2:$O$1824,12,FALSE),"")</f>
        <v>44731</v>
      </c>
    </row>
    <row r="53" spans="1:19" x14ac:dyDescent="0.55000000000000004">
      <c r="A53" s="36" t="s">
        <v>136</v>
      </c>
      <c r="C53" s="36" t="s">
        <v>282</v>
      </c>
      <c r="D53" s="37"/>
      <c r="F53" s="38">
        <v>800</v>
      </c>
      <c r="G53" s="146" t="str">
        <f>IFERROR(VLOOKUP(C53&amp;H53,recordstotaallijst!D$1:N$1678,11,FALSE),"")</f>
        <v>Britt Colijn</v>
      </c>
      <c r="H53" s="39">
        <f>IFERROR(_xlfn.AGGREGATE(15,6,recordstotaallijst!M:M/(recordstotaallijst!C:C=C53),1),"")</f>
        <v>7.0287037037037045E-3</v>
      </c>
      <c r="I53" s="40">
        <f>IFERROR(VLOOKUP($C53&amp;H53,recordstotaallijst!$D$2:$O$1824,12,FALSE),"")</f>
        <v>44857</v>
      </c>
      <c r="J53" s="41"/>
      <c r="K53" s="36" t="s">
        <v>230</v>
      </c>
      <c r="L53" s="36" t="str">
        <f t="shared" si="3"/>
        <v>lange baan;800;vrije slag;vrouwen;record"</v>
      </c>
      <c r="M53" s="36" t="s">
        <v>328</v>
      </c>
      <c r="N53" s="37"/>
      <c r="P53" s="38">
        <v>800</v>
      </c>
      <c r="Q53" s="42" t="str">
        <f>IFERROR(VLOOKUP($M53&amp;$R53,recordstotaallijst!D$1:N$1678,11,FALSE),"")</f>
        <v>Britt Colijn</v>
      </c>
      <c r="R53" s="39">
        <f>IFERROR(_xlfn.AGGREGATE(15,6,recordstotaallijst!M:M/(recordstotaallijst!C:C=M53),1),"")</f>
        <v>7.0559027777777781E-3</v>
      </c>
      <c r="S53" s="40">
        <f>IFERROR(VLOOKUP($M53&amp;R53,recordstotaallijst!$D$2:$O$1824,12,FALSE),"")</f>
        <v>44731</v>
      </c>
    </row>
    <row r="54" spans="1:19" x14ac:dyDescent="0.55000000000000004">
      <c r="A54" s="36" t="s">
        <v>137</v>
      </c>
      <c r="C54" s="36" t="s">
        <v>283</v>
      </c>
      <c r="D54" s="37"/>
      <c r="F54" s="38">
        <v>1500</v>
      </c>
      <c r="G54" s="146" t="str">
        <f>IFERROR(VLOOKUP(C54&amp;H54,recordstotaallijst!D$1:N$1678,11,FALSE),"")</f>
        <v>Chantal den Turk</v>
      </c>
      <c r="H54" s="39">
        <f>IFERROR(_xlfn.AGGREGATE(15,6,recordstotaallijst!M:M/(recordstotaallijst!C:C=C54),1),"")</f>
        <v>1.4192708333333333E-2</v>
      </c>
      <c r="I54" s="40">
        <f>IFERROR(VLOOKUP($C54&amp;H54,recordstotaallijst!$D$2:$O$1824,12,FALSE),"")</f>
        <v>44115</v>
      </c>
      <c r="J54" s="41"/>
      <c r="K54" s="36" t="s">
        <v>231</v>
      </c>
      <c r="L54" s="36" t="str">
        <f t="shared" si="3"/>
        <v>lange baan;1500;vrije slag;vrouwen;record"</v>
      </c>
      <c r="M54" s="36" t="s">
        <v>329</v>
      </c>
      <c r="N54" s="37"/>
      <c r="P54" s="38">
        <v>1500</v>
      </c>
      <c r="Q54" s="42" t="str">
        <f>IFERROR(VLOOKUP($M54&amp;$R54,recordstotaallijst!D$1:N$1678,11,FALSE),"")</f>
        <v>Britt Colijn</v>
      </c>
      <c r="R54" s="39">
        <f>IFERROR(_xlfn.AGGREGATE(15,6,recordstotaallijst!M:M/(recordstotaallijst!C:C=M54),1),"")</f>
        <v>1.3891435185185185E-2</v>
      </c>
      <c r="S54" s="40">
        <f>IFERROR(VLOOKUP($M54&amp;R54,recordstotaallijst!$D$2:$O$1824,12,FALSE),"")</f>
        <v>44710</v>
      </c>
    </row>
    <row r="55" spans="1:19" x14ac:dyDescent="0.55000000000000004">
      <c r="A55" s="36" t="s">
        <v>138</v>
      </c>
      <c r="C55" s="36" t="s">
        <v>284</v>
      </c>
      <c r="D55" s="37"/>
      <c r="F55" s="38">
        <v>2000</v>
      </c>
      <c r="G55" s="146" t="str">
        <f>IFERROR(VLOOKUP(C55&amp;H55,recordstotaallijst!D$1:N$1678,11,FALSE),"")</f>
        <v/>
      </c>
      <c r="H55" s="39" t="str">
        <f>IFERROR(_xlfn.AGGREGATE(15,6,recordstotaallijst!M:M/(recordstotaallijst!C:C=C55),1),"")</f>
        <v/>
      </c>
      <c r="I55" s="40" t="str">
        <f>IFERROR(VLOOKUP($C55&amp;H55,recordstotaallijst!$D$2:$O$1824,12,FALSE),"")</f>
        <v/>
      </c>
      <c r="J55" s="41"/>
      <c r="K55" s="36" t="s">
        <v>232</v>
      </c>
      <c r="L55" s="36" t="str">
        <f t="shared" si="3"/>
        <v>lange baan;2000;vrije slag;vrouwen;record"</v>
      </c>
      <c r="M55" s="36" t="s">
        <v>330</v>
      </c>
      <c r="N55" s="37"/>
      <c r="P55" s="38">
        <v>2000</v>
      </c>
      <c r="Q55" s="42" t="str">
        <f>IFERROR(VLOOKUP($M55&amp;$R55,recordstotaallijst!D$1:N$1678,11,FALSE),"")</f>
        <v/>
      </c>
      <c r="R55" s="39" t="str">
        <f>IFERROR(_xlfn.AGGREGATE(15,6,recordstotaallijst!M:M/(recordstotaallijst!C:C=M55),1),"")</f>
        <v/>
      </c>
      <c r="S55" s="40" t="str">
        <f>IFERROR(VLOOKUP($M55&amp;R55,recordstotaallijst!$D$2:$O$1824,12,FALSE),"")</f>
        <v/>
      </c>
    </row>
    <row r="56" spans="1:19" x14ac:dyDescent="0.55000000000000004">
      <c r="D56" s="37"/>
      <c r="F56" s="43"/>
      <c r="G56" s="42"/>
      <c r="H56" s="39"/>
      <c r="I56" s="40"/>
      <c r="J56" s="41"/>
      <c r="K56" s="36" t="s">
        <v>233</v>
      </c>
      <c r="L56" s="36" t="str">
        <f t="shared" si="3"/>
        <v>lange baan;5000;vrije slag;vrouwen;record"</v>
      </c>
      <c r="M56" s="36" t="s">
        <v>347</v>
      </c>
      <c r="N56" s="37"/>
      <c r="P56" s="43">
        <v>5000</v>
      </c>
      <c r="Q56" s="42" t="str">
        <f>IFERROR(VLOOKUP($M56&amp;$R56,recordstotaallijst!D$1:N$1678,11,FALSE),"")</f>
        <v/>
      </c>
      <c r="R56" s="39" t="str">
        <f>IFERROR(_xlfn.AGGREGATE(15,6,recordstotaallijst!M:M/(recordstotaallijst!C:C=M56),1),"")</f>
        <v/>
      </c>
      <c r="S56" s="40" t="str">
        <f>IFERROR(VLOOKUP($M56&amp;R56,recordstotaallijst!$D$2:$O$1824,12,FALSE),"")</f>
        <v/>
      </c>
    </row>
    <row r="57" spans="1:19" ht="18.3" x14ac:dyDescent="0.7">
      <c r="A57" s="29"/>
      <c r="B57" s="29"/>
      <c r="C57" s="29"/>
      <c r="D57" s="30"/>
      <c r="E57" s="29" t="s">
        <v>15</v>
      </c>
      <c r="F57" s="31"/>
      <c r="G57" s="44" t="str">
        <f>IFERROR(VLOOKUP($C57&amp;$G$2,recordstotaallijst!$A$2:$Q$102,9,FALSE),"")</f>
        <v/>
      </c>
      <c r="H57" s="45" t="str">
        <f>IFERROR(VLOOKUP($C57&amp;$G$2,recordstotaallijst!$A$2:$Q$102,11,FALSE),"")</f>
        <v/>
      </c>
      <c r="I57" s="46" t="str">
        <f>IFERROR(VLOOKUP($C57&amp;$G$2,recordstotaallijst!$A$2:$Q$102,11,FALSE),"")</f>
        <v/>
      </c>
      <c r="J57" s="41"/>
      <c r="K57" s="29"/>
      <c r="L57" s="29"/>
      <c r="M57" s="29"/>
      <c r="N57" s="30"/>
      <c r="O57" s="29" t="s">
        <v>15</v>
      </c>
      <c r="P57" s="31"/>
      <c r="Q57" s="44" t="str">
        <f>IFERROR(VLOOKUP($C57&amp;$G$2,recordstotaallijst!$A$2:$Q$102,9,FALSE),"")</f>
        <v/>
      </c>
      <c r="R57" s="45" t="str">
        <f>IFERROR(VLOOKUP($C57&amp;$G$2,recordstotaallijst!$A$2:$Q$102,11,FALSE),"")</f>
        <v/>
      </c>
      <c r="S57" s="46" t="str">
        <f>IFERROR(VLOOKUP($C57&amp;$G$2,recordstotaallijst!$A$2:$Q$102,11,FALSE),"")</f>
        <v/>
      </c>
    </row>
    <row r="58" spans="1:19" x14ac:dyDescent="0.55000000000000004">
      <c r="A58" s="36" t="s">
        <v>139</v>
      </c>
      <c r="C58" s="36" t="s">
        <v>285</v>
      </c>
      <c r="D58" s="37"/>
      <c r="F58" s="38">
        <v>25</v>
      </c>
      <c r="G58" s="146" t="str">
        <f>IFERROR(VLOOKUP(C58&amp;H58,recordstotaallijst!D$1:N$1678,11,FALSE),"")</f>
        <v>Nina de Jongh</v>
      </c>
      <c r="H58" s="39">
        <f>IFERROR(_xlfn.AGGREGATE(15,6,recordstotaallijst!M:M/(recordstotaallijst!C:C=C58),1),"")</f>
        <v>2.2071759259259259E-4</v>
      </c>
      <c r="I58" s="40">
        <f>IFERROR(VLOOKUP($C58&amp;H58,recordstotaallijst!$D$2:$O$1824,12,FALSE),"")</f>
        <v>44381</v>
      </c>
      <c r="J58" s="41"/>
      <c r="K58" s="36" t="s">
        <v>234</v>
      </c>
      <c r="L58" s="36" t="str">
        <f t="shared" ref="L58:L61" si="4">+M58&amp;";"&amp;"record"""</f>
        <v>lange baan;25;vlinderslag;vrouwen;record"</v>
      </c>
      <c r="M58" s="36" t="s">
        <v>331</v>
      </c>
      <c r="N58" s="37"/>
      <c r="P58" s="38">
        <v>25</v>
      </c>
      <c r="Q58" s="42" t="str">
        <f>IFERROR(VLOOKUP($M58&amp;$R58,recordstotaallijst!D$1:N$1678,11,FALSE),"")</f>
        <v/>
      </c>
      <c r="R58" s="39" t="str">
        <f>IFERROR(_xlfn.AGGREGATE(15,6,recordstotaallijst!M:M/(recordstotaallijst!C:C=M58),1),"")</f>
        <v/>
      </c>
      <c r="S58" s="40" t="str">
        <f>IFERROR(_xlfn.AGGREGATE(14,6,recordstotaallijst!O:O/(recordstotaallijst!C:C=M58),1),"")</f>
        <v/>
      </c>
    </row>
    <row r="59" spans="1:19" x14ac:dyDescent="0.55000000000000004">
      <c r="A59" s="36" t="s">
        <v>140</v>
      </c>
      <c r="C59" s="36" t="s">
        <v>286</v>
      </c>
      <c r="D59" s="37"/>
      <c r="F59" s="38">
        <v>50</v>
      </c>
      <c r="G59" s="146" t="str">
        <f>IFERROR(VLOOKUP(C59&amp;H59,recordstotaallijst!D$1:N$1678,11,FALSE),"")</f>
        <v>Britt Colijn</v>
      </c>
      <c r="H59" s="39">
        <f>IFERROR(_xlfn.AGGREGATE(15,6,recordstotaallijst!M:M/(recordstotaallijst!C:C=C59),1),"")</f>
        <v>3.5277777777777781E-4</v>
      </c>
      <c r="I59" s="40">
        <f>IFERROR(VLOOKUP($C59&amp;H59,recordstotaallijst!$D$2:$O$1824,12,FALSE),"")</f>
        <v>45277</v>
      </c>
      <c r="J59" s="41"/>
      <c r="K59" s="36" t="s">
        <v>235</v>
      </c>
      <c r="L59" s="36" t="str">
        <f t="shared" si="4"/>
        <v>lange baan;50;vlinderslag;vrouwen;record"</v>
      </c>
      <c r="M59" s="36" t="s">
        <v>332</v>
      </c>
      <c r="N59" s="37"/>
      <c r="P59" s="38">
        <v>50</v>
      </c>
      <c r="Q59" s="42" t="str">
        <f>IFERROR(VLOOKUP($M59&amp;$R59,recordstotaallijst!D$1:N$1678,11,FALSE),"")</f>
        <v>Britt Colijn</v>
      </c>
      <c r="R59" s="39">
        <f>IFERROR(_xlfn.AGGREGATE(15,6,recordstotaallijst!M:M/(recordstotaallijst!C:C=M59),1),"")</f>
        <v>3.5370370370370368E-4</v>
      </c>
      <c r="S59" s="40">
        <f>IFERROR(VLOOKUP($M59&amp;R59,recordstotaallijst!$D$2:$O$1824,12,FALSE),"")</f>
        <v>45026</v>
      </c>
    </row>
    <row r="60" spans="1:19" x14ac:dyDescent="0.55000000000000004">
      <c r="A60" s="36" t="s">
        <v>141</v>
      </c>
      <c r="C60" s="36" t="s">
        <v>287</v>
      </c>
      <c r="D60" s="37"/>
      <c r="F60" s="38">
        <v>100</v>
      </c>
      <c r="G60" s="146" t="str">
        <f>IFERROR(VLOOKUP(C60&amp;H60,recordstotaallijst!D$1:N$1678,11,FALSE),"")</f>
        <v>Britt Colijn</v>
      </c>
      <c r="H60" s="39">
        <f>IFERROR(_xlfn.AGGREGATE(15,6,recordstotaallijst!M:M/(recordstotaallijst!C:C=C60),1),"")</f>
        <v>7.7418981481481479E-4</v>
      </c>
      <c r="I60" s="40">
        <f>IFERROR(VLOOKUP($C60&amp;H60,recordstotaallijst!$D$2:$O$1824,12,FALSE),"")</f>
        <v>45277</v>
      </c>
      <c r="J60" s="41"/>
      <c r="K60" s="36" t="s">
        <v>236</v>
      </c>
      <c r="L60" s="36" t="str">
        <f t="shared" si="4"/>
        <v>lange baan;100;vlinderslag;vrouwen;record"</v>
      </c>
      <c r="M60" s="36" t="s">
        <v>333</v>
      </c>
      <c r="N60" s="37"/>
      <c r="P60" s="38">
        <v>100</v>
      </c>
      <c r="Q60" s="42" t="str">
        <f>IFERROR(VLOOKUP($M60&amp;$R60,recordstotaallijst!D$1:N$1678,11,FALSE),"")</f>
        <v>Britt Colijn</v>
      </c>
      <c r="R60" s="39">
        <f>IFERROR(_xlfn.AGGREGATE(15,6,recordstotaallijst!M:M/(recordstotaallijst!C:C=M60),1),"")</f>
        <v>7.9571759259259255E-4</v>
      </c>
      <c r="S60" s="40">
        <f>IFERROR(VLOOKUP($M60&amp;R60,recordstotaallijst!$D$2:$O$1824,12,FALSE),"")</f>
        <v>44724</v>
      </c>
    </row>
    <row r="61" spans="1:19" x14ac:dyDescent="0.55000000000000004">
      <c r="A61" s="36" t="s">
        <v>142</v>
      </c>
      <c r="C61" s="36" t="s">
        <v>288</v>
      </c>
      <c r="D61" s="37"/>
      <c r="F61" s="38">
        <v>200</v>
      </c>
      <c r="G61" s="146" t="str">
        <f>IFERROR(VLOOKUP(C61&amp;H61,recordstotaallijst!D$1:N$1678,11,FALSE),"")</f>
        <v>Britt Colijn</v>
      </c>
      <c r="H61" s="39">
        <f>IFERROR(_xlfn.AGGREGATE(15,6,recordstotaallijst!M:M/(recordstotaallijst!C:C=C61),1),"")</f>
        <v>1.7056712962962963E-3</v>
      </c>
      <c r="I61" s="40">
        <f>IFERROR(VLOOKUP($C61&amp;H61,recordstotaallijst!$D$2:$O$1824,12,FALSE),"")</f>
        <v>45277</v>
      </c>
      <c r="J61" s="41"/>
      <c r="K61" s="36" t="s">
        <v>237</v>
      </c>
      <c r="L61" s="36" t="str">
        <f t="shared" si="4"/>
        <v>lange baan;200;vlinderslag;vrouwen;record"</v>
      </c>
      <c r="M61" s="36" t="s">
        <v>334</v>
      </c>
      <c r="N61" s="37"/>
      <c r="P61" s="38">
        <v>200</v>
      </c>
      <c r="Q61" s="42" t="str">
        <f>IFERROR(VLOOKUP($M61&amp;$R61,recordstotaallijst!D$1:N$1678,11,FALSE),"")</f>
        <v>Britt Colijn</v>
      </c>
      <c r="R61" s="39">
        <f>IFERROR(_xlfn.AGGREGATE(15,6,recordstotaallijst!M:M/(recordstotaallijst!C:C=M61),1),"")</f>
        <v>1.7901620370370372E-3</v>
      </c>
      <c r="S61" s="40">
        <f>IFERROR(VLOOKUP($M61&amp;R61,recordstotaallijst!$D$2:$O$1824,12,FALSE),"")</f>
        <v>45459</v>
      </c>
    </row>
    <row r="62" spans="1:19" ht="18.3" x14ac:dyDescent="0.7">
      <c r="A62" s="29"/>
      <c r="B62" s="29"/>
      <c r="C62" s="29"/>
      <c r="D62" s="30"/>
      <c r="E62" s="29" t="s">
        <v>13</v>
      </c>
      <c r="F62" s="31"/>
      <c r="G62" s="44" t="str">
        <f>IFERROR(VLOOKUP($C62&amp;$G$2,recordstotaallijst!$A$2:$Q$102,9,FALSE),"")</f>
        <v/>
      </c>
      <c r="H62" s="45" t="str">
        <f>IFERROR(VLOOKUP($C62&amp;$G$2,recordstotaallijst!$A$2:$Q$102,11,FALSE),"")</f>
        <v/>
      </c>
      <c r="I62" s="46" t="str">
        <f>IFERROR(VLOOKUP($C62&amp;$G$2,recordstotaallijst!$A$2:$Q$102,11,FALSE),"")</f>
        <v/>
      </c>
      <c r="J62" s="41"/>
      <c r="K62" s="29"/>
      <c r="L62" s="29"/>
      <c r="M62" s="29"/>
      <c r="N62" s="30"/>
      <c r="O62" s="29" t="s">
        <v>13</v>
      </c>
      <c r="P62" s="31"/>
      <c r="Q62" s="44" t="str">
        <f>IFERROR(VLOOKUP($C62&amp;$G$2,recordstotaallijst!$A$2:$Q$102,9,FALSE),"")</f>
        <v/>
      </c>
      <c r="R62" s="45" t="str">
        <f>IFERROR(VLOOKUP($C62&amp;$G$2,recordstotaallijst!$A$2:$Q$102,11,FALSE),"")</f>
        <v/>
      </c>
      <c r="S62" s="46" t="str">
        <f>IFERROR(VLOOKUP($C62&amp;$G$2,recordstotaallijst!$A$2:$Q$102,11,FALSE),"")</f>
        <v/>
      </c>
    </row>
    <row r="63" spans="1:19" x14ac:dyDescent="0.55000000000000004">
      <c r="A63" s="36" t="s">
        <v>143</v>
      </c>
      <c r="C63" s="36" t="s">
        <v>289</v>
      </c>
      <c r="D63" s="37"/>
      <c r="F63" s="38">
        <v>25</v>
      </c>
      <c r="G63" s="146" t="str">
        <f>IFERROR(VLOOKUP(C63&amp;H63,recordstotaallijst!D$1:N$1678,11,FALSE),"")</f>
        <v>Evy Saarloos</v>
      </c>
      <c r="H63" s="39">
        <f>IFERROR(_xlfn.AGGREGATE(15,6,recordstotaallijst!M:M/(recordstotaallijst!C:C=C63),1),"")</f>
        <v>2.775462962962963E-4</v>
      </c>
      <c r="I63" s="40">
        <f>IFERROR(VLOOKUP($C63&amp;H63,recordstotaallijst!$D$2:$O$1824,12,FALSE),"")</f>
        <v>44633</v>
      </c>
      <c r="J63" s="41"/>
      <c r="K63" s="36" t="s">
        <v>238</v>
      </c>
      <c r="L63" s="36" t="str">
        <f t="shared" ref="L63:L66" si="5">+M63&amp;";"&amp;"record"""</f>
        <v>lange baan;25;rugslag;vrouwen;record"</v>
      </c>
      <c r="M63" s="36" t="s">
        <v>335</v>
      </c>
      <c r="N63" s="37"/>
      <c r="P63" s="38">
        <v>25</v>
      </c>
      <c r="Q63" s="42" t="str">
        <f>IFERROR(VLOOKUP($M63&amp;$R63,recordstotaallijst!D$1:N$1678,11,FALSE),"")</f>
        <v/>
      </c>
      <c r="R63" s="39" t="str">
        <f>IFERROR(_xlfn.AGGREGATE(15,6,recordstotaallijst!M:M/(recordstotaallijst!C:C=M63),1),"")</f>
        <v/>
      </c>
      <c r="S63" s="40" t="str">
        <f>IFERROR(_xlfn.AGGREGATE(14,6,recordstotaallijst!O:O/(recordstotaallijst!C:C=M63),1),"")</f>
        <v/>
      </c>
    </row>
    <row r="64" spans="1:19" x14ac:dyDescent="0.55000000000000004">
      <c r="A64" s="36" t="s">
        <v>144</v>
      </c>
      <c r="C64" s="36" t="s">
        <v>290</v>
      </c>
      <c r="D64" s="37"/>
      <c r="F64" s="38">
        <v>50</v>
      </c>
      <c r="G64" s="146" t="str">
        <f>IFERROR(VLOOKUP(C64&amp;H64,recordstotaallijst!D$1:N$1678,11,FALSE),"")</f>
        <v>Britt Colijn</v>
      </c>
      <c r="H64" s="39">
        <f>IFERROR(_xlfn.AGGREGATE(15,6,recordstotaallijst!M:M/(recordstotaallijst!C:C=C64),1),"")</f>
        <v>3.7083333333333331E-4</v>
      </c>
      <c r="I64" s="40">
        <f>IFERROR(VLOOKUP($C64&amp;H64,recordstotaallijst!$D$2:$O$1824,12,FALSE),"")</f>
        <v>45228</v>
      </c>
      <c r="J64" s="41"/>
      <c r="K64" s="36" t="s">
        <v>239</v>
      </c>
      <c r="L64" s="36" t="str">
        <f t="shared" si="5"/>
        <v>lange baan;50;rugslag;vrouwen;record"</v>
      </c>
      <c r="M64" s="36" t="s">
        <v>336</v>
      </c>
      <c r="N64" s="37"/>
      <c r="P64" s="38">
        <v>50</v>
      </c>
      <c r="Q64" s="42" t="str">
        <f>IFERROR(VLOOKUP($M64&amp;$R64,recordstotaallijst!D$1:N$1678,11,FALSE),"")</f>
        <v>Britt Colijn</v>
      </c>
      <c r="R64" s="39">
        <f>IFERROR(_xlfn.AGGREGATE(15,6,recordstotaallijst!M:M/(recordstotaallijst!C:C=M64),1),"")</f>
        <v>3.9351851851851852E-4</v>
      </c>
      <c r="S64" s="40">
        <f>IFERROR(VLOOKUP($M64&amp;R64,recordstotaallijst!$D$2:$O$1824,12,FALSE),"")</f>
        <v>45026</v>
      </c>
    </row>
    <row r="65" spans="1:19" x14ac:dyDescent="0.55000000000000004">
      <c r="A65" s="36" t="s">
        <v>145</v>
      </c>
      <c r="C65" s="36" t="s">
        <v>291</v>
      </c>
      <c r="D65" s="37"/>
      <c r="F65" s="38">
        <v>100</v>
      </c>
      <c r="G65" s="146" t="str">
        <f>IFERROR(VLOOKUP(C65&amp;H65,recordstotaallijst!D$1:N$1678,11,FALSE),"")</f>
        <v>Britt Colijn</v>
      </c>
      <c r="H65" s="39">
        <f>IFERROR(_xlfn.AGGREGATE(15,6,recordstotaallijst!M:M/(recordstotaallijst!C:C=C65),1),"")</f>
        <v>7.8900462962962952E-4</v>
      </c>
      <c r="I65" s="40">
        <f>IFERROR(VLOOKUP($C65&amp;H65,recordstotaallijst!$D$2:$O$1824,12,FALSE),"")</f>
        <v>44923</v>
      </c>
      <c r="J65" s="41"/>
      <c r="K65" s="36" t="s">
        <v>240</v>
      </c>
      <c r="L65" s="36" t="str">
        <f t="shared" si="5"/>
        <v>lange baan;100;rugslag;vrouwen;record"</v>
      </c>
      <c r="M65" s="36" t="s">
        <v>337</v>
      </c>
      <c r="N65" s="37"/>
      <c r="P65" s="38">
        <v>100</v>
      </c>
      <c r="Q65" s="42" t="str">
        <f>IFERROR(VLOOKUP($M65&amp;$R65,recordstotaallijst!D$1:N$1678,11,FALSE),"")</f>
        <v>Britt Colijn</v>
      </c>
      <c r="R65" s="39">
        <f>IFERROR(_xlfn.AGGREGATE(15,6,recordstotaallijst!M:M/(recordstotaallijst!C:C=M65),1),"")</f>
        <v>8.149305555555555E-4</v>
      </c>
      <c r="S65" s="40">
        <f>IFERROR(VLOOKUP($M65&amp;R65,recordstotaallijst!$D$2:$O$1824,12,FALSE),"")</f>
        <v>45445</v>
      </c>
    </row>
    <row r="66" spans="1:19" x14ac:dyDescent="0.55000000000000004">
      <c r="A66" s="36" t="s">
        <v>146</v>
      </c>
      <c r="C66" s="36" t="s">
        <v>292</v>
      </c>
      <c r="D66" s="37"/>
      <c r="F66" s="38">
        <v>200</v>
      </c>
      <c r="G66" s="146" t="str">
        <f>IFERROR(VLOOKUP(C66&amp;H66,recordstotaallijst!D$1:N$1678,11,FALSE),"")</f>
        <v>Britt Colijn</v>
      </c>
      <c r="H66" s="39">
        <f>IFERROR(_xlfn.AGGREGATE(15,6,recordstotaallijst!M:M/(recordstotaallijst!C:C=C66),1),"")</f>
        <v>1.7001157407407408E-3</v>
      </c>
      <c r="I66" s="40">
        <f>IFERROR(VLOOKUP($C66&amp;H66,recordstotaallijst!$D$2:$O$1824,12,FALSE),"")</f>
        <v>45277</v>
      </c>
      <c r="J66" s="41"/>
      <c r="K66" s="36" t="s">
        <v>241</v>
      </c>
      <c r="L66" s="36" t="str">
        <f t="shared" si="5"/>
        <v>lange baan;200;rugslag;vrouwen;record"</v>
      </c>
      <c r="M66" s="36" t="s">
        <v>338</v>
      </c>
      <c r="N66" s="37"/>
      <c r="P66" s="38">
        <v>200</v>
      </c>
      <c r="Q66" s="42" t="str">
        <f>IFERROR(VLOOKUP($M66&amp;$R66,recordstotaallijst!D$1:N$1678,11,FALSE),"")</f>
        <v>Britt Colijn</v>
      </c>
      <c r="R66" s="39">
        <f>IFERROR(_xlfn.AGGREGATE(15,6,recordstotaallijst!M:M/(recordstotaallijst!C:C=M66),1),"")</f>
        <v>1.7901620370370372E-3</v>
      </c>
      <c r="S66" s="40">
        <f>IFERROR(VLOOKUP($M66&amp;R66,recordstotaallijst!$D$2:$O$1824,12,FALSE),"")</f>
        <v>45445</v>
      </c>
    </row>
    <row r="67" spans="1:19" ht="18.3" x14ac:dyDescent="0.7">
      <c r="A67" s="29"/>
      <c r="B67" s="29"/>
      <c r="C67" s="29"/>
      <c r="D67" s="30"/>
      <c r="E67" s="29" t="s">
        <v>14</v>
      </c>
      <c r="F67" s="31"/>
      <c r="G67" s="44" t="str">
        <f>IFERROR(VLOOKUP($C67&amp;$G$2,recordstotaallijst!$A$2:$Q$102,9,FALSE),"")</f>
        <v/>
      </c>
      <c r="H67" s="45" t="str">
        <f>IFERROR(VLOOKUP($C67&amp;$G$2,recordstotaallijst!$A$2:$Q$102,11,FALSE),"")</f>
        <v/>
      </c>
      <c r="I67" s="46" t="str">
        <f>IFERROR(VLOOKUP($C67&amp;$G$2,recordstotaallijst!$A$2:$Q$102,11,FALSE),"")</f>
        <v/>
      </c>
      <c r="J67" s="41"/>
      <c r="K67" s="29"/>
      <c r="L67" s="29"/>
      <c r="M67" s="29"/>
      <c r="N67" s="30"/>
      <c r="O67" s="29" t="s">
        <v>14</v>
      </c>
      <c r="P67" s="31"/>
      <c r="Q67" s="44" t="str">
        <f>IFERROR(VLOOKUP($C67&amp;$G$2,recordstotaallijst!$A$2:$Q$102,9,FALSE),"")</f>
        <v/>
      </c>
      <c r="R67" s="45" t="str">
        <f>IFERROR(VLOOKUP($C67&amp;$G$2,recordstotaallijst!$A$2:$Q$102,11,FALSE),"")</f>
        <v/>
      </c>
      <c r="S67" s="46" t="str">
        <f>IFERROR(VLOOKUP($C67&amp;$G$2,recordstotaallijst!$A$2:$Q$102,11,FALSE),"")</f>
        <v/>
      </c>
    </row>
    <row r="68" spans="1:19" x14ac:dyDescent="0.55000000000000004">
      <c r="A68" s="36" t="s">
        <v>147</v>
      </c>
      <c r="C68" s="36" t="s">
        <v>293</v>
      </c>
      <c r="D68" s="37"/>
      <c r="F68" s="38">
        <v>25</v>
      </c>
      <c r="G68" s="146" t="str">
        <f>IFERROR(VLOOKUP(C68&amp;H68,recordstotaallijst!D$1:N$1678,11,FALSE),"")</f>
        <v>Emily ten Hoedt</v>
      </c>
      <c r="H68" s="39">
        <f>IFERROR(_xlfn.AGGREGATE(15,6,recordstotaallijst!M:M/(recordstotaallijst!C:C=C68),1),"")</f>
        <v>3.1122685185185187E-4</v>
      </c>
      <c r="I68" s="40">
        <f>IFERROR(VLOOKUP($C68&amp;H68,recordstotaallijst!$D$2:$O$1824,12,FALSE),"")</f>
        <v>45375</v>
      </c>
      <c r="J68" s="41"/>
      <c r="K68" s="36" t="s">
        <v>242</v>
      </c>
      <c r="L68" s="36" t="str">
        <f t="shared" ref="L68:L71" si="6">+M68&amp;";"&amp;"record"""</f>
        <v>lange baan;25;schoolslag;vrouwen;record"</v>
      </c>
      <c r="M68" s="36" t="s">
        <v>339</v>
      </c>
      <c r="N68" s="37"/>
      <c r="P68" s="38">
        <v>25</v>
      </c>
      <c r="Q68" s="42" t="str">
        <f>IFERROR(VLOOKUP($M68&amp;$R68,recordstotaallijst!D$1:N$1678,11,FALSE),"")</f>
        <v/>
      </c>
      <c r="R68" s="39" t="str">
        <f>IFERROR(_xlfn.AGGREGATE(15,6,recordstotaallijst!M:M/(recordstotaallijst!C:C=M68),1),"")</f>
        <v/>
      </c>
      <c r="S68" s="40" t="str">
        <f>IFERROR(_xlfn.AGGREGATE(14,6,recordstotaallijst!O:O/(recordstotaallijst!C:C=M68),1),"")</f>
        <v/>
      </c>
    </row>
    <row r="69" spans="1:19" x14ac:dyDescent="0.55000000000000004">
      <c r="A69" s="36" t="s">
        <v>148</v>
      </c>
      <c r="C69" s="36" t="s">
        <v>294</v>
      </c>
      <c r="D69" s="37"/>
      <c r="F69" s="38">
        <v>50</v>
      </c>
      <c r="G69" s="146" t="str">
        <f>IFERROR(VLOOKUP(C69&amp;H69,recordstotaallijst!D$1:N$1678,11,FALSE),"")</f>
        <v>Aukje Grijseels</v>
      </c>
      <c r="H69" s="39">
        <f>IFERROR(_xlfn.AGGREGATE(15,6,recordstotaallijst!M:M/(recordstotaallijst!C:C=C69),1),"")</f>
        <v>4.1712962962962965E-4</v>
      </c>
      <c r="I69" s="40">
        <f>IFERROR(VLOOKUP($C69&amp;H69,recordstotaallijst!$D$2:$O$1824,12,FALSE),"")</f>
        <v>44702</v>
      </c>
      <c r="J69" s="41"/>
      <c r="K69" s="36" t="s">
        <v>243</v>
      </c>
      <c r="L69" s="36" t="str">
        <f t="shared" si="6"/>
        <v>lange baan;50;schoolslag;vrouwen;record"</v>
      </c>
      <c r="M69" s="36" t="s">
        <v>340</v>
      </c>
      <c r="N69" s="37"/>
      <c r="P69" s="38">
        <v>50</v>
      </c>
      <c r="Q69" s="42" t="str">
        <f>IFERROR(VLOOKUP($M69&amp;$R69,recordstotaallijst!D$1:N$1678,11,FALSE),"")</f>
        <v>Aukje Grijseels</v>
      </c>
      <c r="R69" s="39">
        <f>IFERROR(_xlfn.AGGREGATE(15,6,recordstotaallijst!M:M/(recordstotaallijst!C:C=M69),1),"")</f>
        <v>4.3958333333333328E-4</v>
      </c>
      <c r="S69" s="40">
        <f>IFERROR(VLOOKUP($M69&amp;R69,recordstotaallijst!$D$2:$O$1824,12,FALSE),"")</f>
        <v>44640</v>
      </c>
    </row>
    <row r="70" spans="1:19" x14ac:dyDescent="0.55000000000000004">
      <c r="A70" s="36" t="s">
        <v>149</v>
      </c>
      <c r="C70" s="36" t="s">
        <v>295</v>
      </c>
      <c r="D70" s="37"/>
      <c r="F70" s="38">
        <v>100</v>
      </c>
      <c r="G70" s="146" t="str">
        <f>IFERROR(VLOOKUP(C70&amp;H70,recordstotaallijst!D$1:N$1678,11,FALSE),"")</f>
        <v>Aukje Grijseels</v>
      </c>
      <c r="H70" s="39">
        <f>IFERROR(_xlfn.AGGREGATE(15,6,recordstotaallijst!M:M/(recordstotaallijst!C:C=C70),1),"")</f>
        <v>9.1412037037037037E-4</v>
      </c>
      <c r="I70" s="40">
        <f>IFERROR(VLOOKUP($C70&amp;H70,recordstotaallijst!$D$2:$O$1824,12,FALSE),"")</f>
        <v>44702</v>
      </c>
      <c r="J70" s="41"/>
      <c r="K70" s="36" t="s">
        <v>244</v>
      </c>
      <c r="L70" s="36" t="str">
        <f t="shared" si="6"/>
        <v>lange baan;100;schoolslag;vrouwen;record"</v>
      </c>
      <c r="M70" s="36" t="s">
        <v>341</v>
      </c>
      <c r="N70" s="37"/>
      <c r="P70" s="38">
        <v>100</v>
      </c>
      <c r="Q70" s="42" t="str">
        <f>IFERROR(VLOOKUP($M70&amp;$R70,recordstotaallijst!D$1:N$1678,11,FALSE),"")</f>
        <v>Aukje Grijseels</v>
      </c>
      <c r="R70" s="39">
        <f>IFERROR(_xlfn.AGGREGATE(15,6,recordstotaallijst!M:M/(recordstotaallijst!C:C=M70),1),"")</f>
        <v>9.4884259259259271E-4</v>
      </c>
      <c r="S70" s="40">
        <f>IFERROR(VLOOKUP($M70&amp;R70,recordstotaallijst!$D$2:$O$1824,12,FALSE),"")</f>
        <v>44647</v>
      </c>
    </row>
    <row r="71" spans="1:19" x14ac:dyDescent="0.55000000000000004">
      <c r="A71" s="36" t="s">
        <v>150</v>
      </c>
      <c r="C71" s="36" t="s">
        <v>296</v>
      </c>
      <c r="D71" s="37"/>
      <c r="F71" s="38">
        <v>200</v>
      </c>
      <c r="G71" s="146" t="str">
        <f>IFERROR(VLOOKUP(C71&amp;H71,recordstotaallijst!D$1:N$1678,11,FALSE),"")</f>
        <v>Aukje Grijseels</v>
      </c>
      <c r="H71" s="39">
        <f>IFERROR(_xlfn.AGGREGATE(15,6,recordstotaallijst!M:M/(recordstotaallijst!C:C=C71),1),"")</f>
        <v>1.9810185185185182E-3</v>
      </c>
      <c r="I71" s="40">
        <f>IFERROR(VLOOKUP($C71&amp;H71,recordstotaallijst!$D$2:$O$1824,12,FALSE),"")</f>
        <v>44871</v>
      </c>
      <c r="J71" s="41"/>
      <c r="K71" s="36" t="s">
        <v>245</v>
      </c>
      <c r="L71" s="36" t="str">
        <f t="shared" si="6"/>
        <v>lange baan;200;schoolslag;vrouwen;record"</v>
      </c>
      <c r="M71" s="36" t="s">
        <v>342</v>
      </c>
      <c r="N71" s="37"/>
      <c r="P71" s="38">
        <v>200</v>
      </c>
      <c r="Q71" s="42" t="str">
        <f>IFERROR(VLOOKUP($M71&amp;$R71,recordstotaallijst!D$1:N$1678,11,FALSE),"")</f>
        <v>Aukje Grijseels</v>
      </c>
      <c r="R71" s="39">
        <f>IFERROR(_xlfn.AGGREGATE(15,6,recordstotaallijst!M:M/(recordstotaallijst!C:C=M71),1),"")</f>
        <v>2.059375E-3</v>
      </c>
      <c r="S71" s="40">
        <f>IFERROR(VLOOKUP($M71&amp;R71,recordstotaallijst!$D$2:$O$1824,12,FALSE),"")</f>
        <v>44724</v>
      </c>
    </row>
    <row r="72" spans="1:19" ht="18.3" x14ac:dyDescent="0.7">
      <c r="A72" s="29"/>
      <c r="B72" s="29"/>
      <c r="C72" s="29"/>
      <c r="D72" s="30"/>
      <c r="E72" s="29" t="s">
        <v>17</v>
      </c>
      <c r="F72" s="31"/>
      <c r="G72" s="44" t="str">
        <f>IFERROR(VLOOKUP($C72&amp;$G$2,recordstotaallijst!$A$2:$Q$102,9,FALSE),"")</f>
        <v/>
      </c>
      <c r="H72" s="45" t="str">
        <f>IFERROR(VLOOKUP($C72&amp;$G$2,recordstotaallijst!$A$2:$Q$102,11,FALSE),"")</f>
        <v/>
      </c>
      <c r="I72" s="46" t="str">
        <f>IFERROR(VLOOKUP($C72&amp;$G$2,recordstotaallijst!$A$2:$Q$102,11,FALSE),"")</f>
        <v/>
      </c>
      <c r="J72" s="41"/>
      <c r="K72" s="29"/>
      <c r="L72" s="29"/>
      <c r="M72" s="29"/>
      <c r="N72" s="30"/>
      <c r="O72" s="29" t="s">
        <v>17</v>
      </c>
      <c r="P72" s="31"/>
      <c r="Q72" s="44" t="str">
        <f>IFERROR(VLOOKUP($C72&amp;$G$2,recordstotaallijst!$A$2:$Q$102,9,FALSE),"")</f>
        <v/>
      </c>
      <c r="R72" s="45" t="str">
        <f>IFERROR(VLOOKUP($C72&amp;$G$2,recordstotaallijst!$A$2:$Q$102,11,FALSE),"")</f>
        <v/>
      </c>
      <c r="S72" s="46" t="str">
        <f>IFERROR(VLOOKUP($C72&amp;$G$2,recordstotaallijst!$A$2:$Q$102,11,FALSE),"")</f>
        <v/>
      </c>
    </row>
    <row r="73" spans="1:19" x14ac:dyDescent="0.55000000000000004">
      <c r="A73" s="36" t="s">
        <v>151</v>
      </c>
      <c r="C73" s="36" t="s">
        <v>297</v>
      </c>
      <c r="D73" s="37"/>
      <c r="F73" s="38">
        <v>100</v>
      </c>
      <c r="G73" s="146" t="str">
        <f>IFERROR(VLOOKUP(C73&amp;H73,recordstotaallijst!D$1:N$1678,11,FALSE),"")</f>
        <v>Britt Colijn</v>
      </c>
      <c r="H73" s="39">
        <f>IFERROR(_xlfn.AGGREGATE(15,6,recordstotaallijst!M:M/(recordstotaallijst!C:C=C73),1),"")</f>
        <v>7.9791666666666661E-4</v>
      </c>
      <c r="I73" s="40">
        <f>IFERROR(VLOOKUP($C73&amp;H73,recordstotaallijst!$D$2:$O$1824,12,FALSE),"")</f>
        <v>45473</v>
      </c>
      <c r="J73" s="41"/>
      <c r="K73" s="36" t="s">
        <v>246</v>
      </c>
      <c r="L73" s="36" t="str">
        <f t="shared" ref="L73:L75" si="7">+M73&amp;";"&amp;"record"""</f>
        <v>lange baan;100;wisselslag;vrouwen;record"</v>
      </c>
      <c r="M73" s="36" t="s">
        <v>343</v>
      </c>
      <c r="N73" s="37"/>
      <c r="P73" s="38">
        <v>100</v>
      </c>
      <c r="Q73" s="42" t="str">
        <f>IFERROR(VLOOKUP($M73&amp;$R73,recordstotaallijst!D$1:N$1678,11,FALSE),"")</f>
        <v/>
      </c>
      <c r="R73" s="39" t="str">
        <f>IFERROR(_xlfn.AGGREGATE(15,6,recordstotaallijst!M:M/(recordstotaallijst!C:C=M73),1),"")</f>
        <v/>
      </c>
      <c r="S73" s="40" t="str">
        <f>IFERROR(VLOOKUP($M73&amp;R73,recordstotaallijst!$D$2:$O$1824,12,FALSE),"")</f>
        <v/>
      </c>
    </row>
    <row r="74" spans="1:19" x14ac:dyDescent="0.55000000000000004">
      <c r="A74" s="36" t="s">
        <v>152</v>
      </c>
      <c r="C74" s="36" t="s">
        <v>298</v>
      </c>
      <c r="D74" s="37"/>
      <c r="F74" s="38">
        <v>200</v>
      </c>
      <c r="G74" s="146" t="str">
        <f>IFERROR(VLOOKUP(C74&amp;H74,recordstotaallijst!D$1:N$1678,11,FALSE),"")</f>
        <v>Britt Colijn</v>
      </c>
      <c r="H74" s="39">
        <f>IFERROR(_xlfn.AGGREGATE(15,6,recordstotaallijst!M:M/(recordstotaallijst!C:C=C74),1),"")</f>
        <v>1.7415509259259259E-3</v>
      </c>
      <c r="I74" s="40">
        <f>IFERROR(VLOOKUP($C74&amp;H74,recordstotaallijst!$D$2:$O$1824,12,FALSE),"")</f>
        <v>45432</v>
      </c>
      <c r="J74" s="41"/>
      <c r="K74" s="36" t="s">
        <v>247</v>
      </c>
      <c r="L74" s="36" t="str">
        <f t="shared" si="7"/>
        <v>lange baan;200;wisselslag;vrouwen;record"</v>
      </c>
      <c r="M74" s="36" t="s">
        <v>344</v>
      </c>
      <c r="N74" s="37"/>
      <c r="P74" s="38">
        <v>200</v>
      </c>
      <c r="Q74" s="42" t="str">
        <f>IFERROR(VLOOKUP($M74&amp;$R74,recordstotaallijst!D$1:N$1678,11,FALSE),"")</f>
        <v>Britt Colijn</v>
      </c>
      <c r="R74" s="39">
        <f>IFERROR(_xlfn.AGGREGATE(15,6,recordstotaallijst!M:M/(recordstotaallijst!C:C=M74),1),"")</f>
        <v>1.7972222222222222E-3</v>
      </c>
      <c r="S74" s="40">
        <f>IFERROR(VLOOKUP($M74&amp;R74,recordstotaallijst!$D$2:$O$1824,12,FALSE),"")</f>
        <v>45395</v>
      </c>
    </row>
    <row r="75" spans="1:19" x14ac:dyDescent="0.55000000000000004">
      <c r="A75" s="36" t="s">
        <v>153</v>
      </c>
      <c r="C75" s="36" t="s">
        <v>299</v>
      </c>
      <c r="D75" s="37"/>
      <c r="F75" s="123">
        <v>400</v>
      </c>
      <c r="G75" s="147" t="str">
        <f>IFERROR(VLOOKUP(C75&amp;H75,recordstotaallijst!D$1:N$1678,11,FALSE),"")</f>
        <v>Britt Colijn</v>
      </c>
      <c r="H75" s="148">
        <f>IFERROR(_xlfn.AGGREGATE(15,6,recordstotaallijst!M:M/(recordstotaallijst!C:C=C75),1),"")</f>
        <v>3.6763888888888888E-3</v>
      </c>
      <c r="I75" s="40">
        <f>IFERROR(VLOOKUP($C75&amp;H75,recordstotaallijst!$D$2:$O$1824,12,FALSE),"")</f>
        <v>45249</v>
      </c>
      <c r="J75" s="41"/>
      <c r="K75" s="36" t="s">
        <v>248</v>
      </c>
      <c r="L75" s="36" t="str">
        <f t="shared" si="7"/>
        <v>lange baan;400;wisselslag;vrouwen;record"</v>
      </c>
      <c r="M75" s="36" t="s">
        <v>345</v>
      </c>
      <c r="N75" s="37"/>
      <c r="P75" s="123">
        <v>400</v>
      </c>
      <c r="Q75" s="42" t="str">
        <f>IFERROR(VLOOKUP($M75&amp;$R75,recordstotaallijst!D$1:N$1678,11,FALSE),"")</f>
        <v>Britt Colijn</v>
      </c>
      <c r="R75" s="39">
        <f>IFERROR(_xlfn.AGGREGATE(15,6,recordstotaallijst!M:M/(recordstotaallijst!C:C=M75),1),"")</f>
        <v>3.8086805555555552E-3</v>
      </c>
      <c r="S75" s="40">
        <f>IFERROR(VLOOKUP($M75&amp;R75,recordstotaallijst!$D$2:$O$1824,12,FALSE),"")</f>
        <v>45354</v>
      </c>
    </row>
    <row r="76" spans="1:19" ht="18.3" x14ac:dyDescent="0.7">
      <c r="A76" s="29"/>
      <c r="B76" s="29"/>
      <c r="C76" s="29"/>
      <c r="D76" s="30"/>
      <c r="E76" s="29" t="s">
        <v>355</v>
      </c>
      <c r="F76" s="124"/>
      <c r="G76" s="44" t="str">
        <f>IFERROR(VLOOKUP($C76&amp;$G$2,recordstotaallijst!$A$2:$Q$102,9,FALSE),"")</f>
        <v/>
      </c>
      <c r="H76" s="45" t="str">
        <f>IFERROR(VLOOKUP($C76&amp;$G$2,recordstotaallijst!$A$2:$Q$102,11,FALSE),"")</f>
        <v/>
      </c>
      <c r="I76" s="46" t="str">
        <f>IFERROR(VLOOKUP($C76&amp;$G$2,recordstotaallijst!$A$2:$Q$102,11,FALSE),"")</f>
        <v/>
      </c>
      <c r="J76" s="41"/>
      <c r="K76" s="29"/>
      <c r="L76" s="29"/>
      <c r="M76" s="29"/>
      <c r="N76" s="30"/>
      <c r="O76" s="29" t="s">
        <v>355</v>
      </c>
      <c r="P76" s="124"/>
      <c r="Q76" s="44" t="str">
        <f>IFERROR(VLOOKUP($C76&amp;$G$2,recordstotaallijst!$A$2:$Q$102,9,FALSE),"")</f>
        <v/>
      </c>
      <c r="R76" s="45" t="str">
        <f>IFERROR(VLOOKUP($C76&amp;$G$2,recordstotaallijst!$A$2:$Q$102,11,FALSE),"")</f>
        <v/>
      </c>
      <c r="S76" s="46" t="str">
        <f>IFERROR(VLOOKUP($C76&amp;$G$2,recordstotaallijst!$A$2:$Q$102,11,FALSE),"")</f>
        <v/>
      </c>
    </row>
    <row r="77" spans="1:19" s="133" customFormat="1" x14ac:dyDescent="0.55000000000000004">
      <c r="A77" s="126" t="s">
        <v>480</v>
      </c>
      <c r="B77" s="126"/>
      <c r="C77" s="126" t="s">
        <v>481</v>
      </c>
      <c r="D77" s="127"/>
      <c r="E77" s="128" t="s">
        <v>479</v>
      </c>
      <c r="F77" s="129" t="s">
        <v>410</v>
      </c>
      <c r="G77" s="130"/>
      <c r="H77" s="131" t="str">
        <f>IFERROR(_xlfn.AGGREGATE(15,6,recordstotaallijst!M:M/(recordstotaallijst!C:C=C77),1),"")</f>
        <v/>
      </c>
      <c r="I77" s="162" t="str">
        <f>IFERROR(VLOOKUP($C77&amp;H77,recordstotaallijst!$D$2:$O$1824,12,FALSE),"")</f>
        <v/>
      </c>
      <c r="J77" s="132"/>
      <c r="K77" s="126" t="s">
        <v>482</v>
      </c>
      <c r="L77" s="126"/>
      <c r="M77" s="126" t="s">
        <v>483</v>
      </c>
      <c r="N77" s="127"/>
      <c r="O77" s="128" t="s">
        <v>479</v>
      </c>
      <c r="P77" s="129" t="s">
        <v>410</v>
      </c>
      <c r="Q77" s="130"/>
      <c r="R77" s="131" t="str">
        <f>IFERROR(_xlfn.AGGREGATE(15,6,recordstotaallijst!M:M/(recordstotaallijst!C:C=M77),1),"")</f>
        <v/>
      </c>
      <c r="S77" s="162" t="str">
        <f>IFERROR(VLOOKUP($M77&amp;H77,recordstotaallijst!$D$2:$O$1824,12,FALSE),"")</f>
        <v/>
      </c>
    </row>
    <row r="78" spans="1:19" s="133" customFormat="1" ht="21" x14ac:dyDescent="0.55000000000000004">
      <c r="A78" s="126" t="s">
        <v>419</v>
      </c>
      <c r="B78" s="126"/>
      <c r="C78" s="126" t="s">
        <v>431</v>
      </c>
      <c r="D78" s="127"/>
      <c r="E78" s="128" t="s">
        <v>350</v>
      </c>
      <c r="F78" s="129" t="s">
        <v>410</v>
      </c>
      <c r="G78" s="130" t="s">
        <v>552</v>
      </c>
      <c r="H78" s="131">
        <f>IFERROR(_xlfn.AGGREGATE(15,6,recordstotaallijst!M:M/(recordstotaallijst!C:C=C78),1),"")</f>
        <v>1.4331018518518519E-3</v>
      </c>
      <c r="I78" s="162">
        <f>IFERROR(VLOOKUP($C78&amp;H78,recordstotaallijst!$D$2:$O$1824,12,FALSE),"")</f>
        <v>44955</v>
      </c>
      <c r="J78" s="132"/>
      <c r="K78" s="126" t="s">
        <v>425</v>
      </c>
      <c r="L78" s="126"/>
      <c r="M78" s="126" t="s">
        <v>437</v>
      </c>
      <c r="N78" s="127"/>
      <c r="O78" s="128" t="s">
        <v>350</v>
      </c>
      <c r="P78" s="129" t="s">
        <v>410</v>
      </c>
      <c r="Q78" s="130"/>
      <c r="R78" s="131" t="str">
        <f>IFERROR(_xlfn.AGGREGATE(15,6,recordstotaallijst!M:M/(recordstotaallijst!C:C=M78),1),"")</f>
        <v/>
      </c>
      <c r="S78" s="162" t="str">
        <f>IFERROR(VLOOKUP($M78&amp;H78,recordstotaallijst!$D$2:$O$1824,12,FALSE),"")</f>
        <v/>
      </c>
    </row>
    <row r="79" spans="1:19" s="133" customFormat="1" ht="21" x14ac:dyDescent="0.55000000000000004">
      <c r="A79" s="126" t="s">
        <v>420</v>
      </c>
      <c r="B79" s="126"/>
      <c r="C79" s="126" t="s">
        <v>432</v>
      </c>
      <c r="D79" s="127"/>
      <c r="E79" s="128" t="s">
        <v>351</v>
      </c>
      <c r="F79" s="134" t="s">
        <v>410</v>
      </c>
      <c r="G79" s="130" t="s">
        <v>494</v>
      </c>
      <c r="H79" s="131">
        <f>IFERROR(_xlfn.AGGREGATE(15,6,recordstotaallijst!M:M/(recordstotaallijst!C:C=C79),1),"")</f>
        <v>3.0572916666666665E-3</v>
      </c>
      <c r="I79" s="162">
        <f>IFERROR(VLOOKUP($C79&amp;H79,recordstotaallijst!$D$2:$O$1824,12,FALSE),"")</f>
        <v>44885</v>
      </c>
      <c r="J79" s="132"/>
      <c r="K79" s="126" t="s">
        <v>426</v>
      </c>
      <c r="L79" s="126"/>
      <c r="M79" s="126" t="s">
        <v>438</v>
      </c>
      <c r="N79" s="127"/>
      <c r="O79" s="128" t="s">
        <v>351</v>
      </c>
      <c r="P79" s="134" t="s">
        <v>410</v>
      </c>
      <c r="Q79" s="135"/>
      <c r="R79" s="136" t="str">
        <f>IFERROR(_xlfn.AGGREGATE(15,6,recordstotaallijst!M:M/(recordstotaallijst!C:C=M79),1),"")</f>
        <v/>
      </c>
      <c r="S79" s="162" t="str">
        <f>IFERROR(VLOOKUP($M79&amp;H79,recordstotaallijst!$D$2:$O$1824,12,FALSE),"")</f>
        <v/>
      </c>
    </row>
    <row r="80" spans="1:19" s="133" customFormat="1" x14ac:dyDescent="0.55000000000000004">
      <c r="A80" s="126" t="s">
        <v>421</v>
      </c>
      <c r="B80" s="126"/>
      <c r="C80" s="126" t="s">
        <v>433</v>
      </c>
      <c r="D80" s="127"/>
      <c r="E80" s="128" t="s">
        <v>412</v>
      </c>
      <c r="F80" s="134" t="s">
        <v>410</v>
      </c>
      <c r="G80" s="135"/>
      <c r="H80" s="136" t="str">
        <f>IFERROR(_xlfn.AGGREGATE(15,6,recordstotaallijst!M:M/(recordstotaallijst!C:C=C80),1),"")</f>
        <v/>
      </c>
      <c r="I80" s="162" t="str">
        <f>IFERROR(VLOOKUP($C80&amp;H80,recordstotaallijst!$D$2:$O$1824,12,FALSE),"")</f>
        <v/>
      </c>
      <c r="J80" s="132"/>
      <c r="K80" s="126" t="s">
        <v>427</v>
      </c>
      <c r="L80" s="126"/>
      <c r="M80" s="126" t="s">
        <v>439</v>
      </c>
      <c r="N80" s="127"/>
      <c r="O80" s="128" t="s">
        <v>412</v>
      </c>
      <c r="P80" s="134" t="s">
        <v>410</v>
      </c>
      <c r="Q80" s="135"/>
      <c r="R80" s="136" t="str">
        <f>IFERROR(_xlfn.AGGREGATE(15,6,recordstotaallijst!M:M/(recordstotaallijst!C:C=M80),1),"")</f>
        <v/>
      </c>
      <c r="S80" s="162" t="str">
        <f>IFERROR(VLOOKUP($M80&amp;H80,recordstotaallijst!$D$2:$O$1824,12,FALSE),"")</f>
        <v/>
      </c>
    </row>
    <row r="81" spans="1:19" s="133" customFormat="1" x14ac:dyDescent="0.55000000000000004">
      <c r="A81" s="126" t="s">
        <v>422</v>
      </c>
      <c r="B81" s="126"/>
      <c r="C81" s="126" t="s">
        <v>434</v>
      </c>
      <c r="D81" s="127"/>
      <c r="E81" s="128" t="s">
        <v>350</v>
      </c>
      <c r="F81" s="134" t="s">
        <v>411</v>
      </c>
      <c r="G81" s="135"/>
      <c r="H81" s="136" t="str">
        <f>IFERROR(_xlfn.AGGREGATE(15,6,recordstotaallijst!M:M/(recordstotaallijst!C:C=C81),1),"")</f>
        <v/>
      </c>
      <c r="I81" s="162" t="str">
        <f>IFERROR(VLOOKUP($C81&amp;H81,recordstotaallijst!$D$2:$O$1824,12,FALSE),"")</f>
        <v/>
      </c>
      <c r="J81" s="132"/>
      <c r="K81" s="126" t="s">
        <v>428</v>
      </c>
      <c r="L81" s="126"/>
      <c r="M81" s="126" t="s">
        <v>440</v>
      </c>
      <c r="N81" s="127"/>
      <c r="O81" s="128" t="s">
        <v>350</v>
      </c>
      <c r="P81" s="134" t="s">
        <v>411</v>
      </c>
      <c r="Q81" s="135"/>
      <c r="R81" s="136" t="str">
        <f>IFERROR(_xlfn.AGGREGATE(15,6,recordstotaallijst!M:M/(recordstotaallijst!C:C=M81),1),"")</f>
        <v/>
      </c>
      <c r="S81" s="162" t="str">
        <f>IFERROR(VLOOKUP($M81&amp;H81,recordstotaallijst!$D$2:$O$1824,12,FALSE),"")</f>
        <v/>
      </c>
    </row>
    <row r="82" spans="1:19" s="133" customFormat="1" ht="21" x14ac:dyDescent="0.55000000000000004">
      <c r="A82" s="126" t="s">
        <v>423</v>
      </c>
      <c r="B82" s="126"/>
      <c r="C82" s="126" t="s">
        <v>435</v>
      </c>
      <c r="D82" s="127"/>
      <c r="E82" s="128" t="s">
        <v>351</v>
      </c>
      <c r="F82" s="134" t="s">
        <v>411</v>
      </c>
      <c r="G82" s="135" t="s">
        <v>507</v>
      </c>
      <c r="H82" s="136">
        <f>IFERROR(_xlfn.AGGREGATE(15,6,recordstotaallijst!M:M/(recordstotaallijst!C:C=C82),1),"")</f>
        <v>3.4292824074074074E-3</v>
      </c>
      <c r="I82" s="162">
        <f>IFERROR(VLOOKUP($C82&amp;H82,recordstotaallijst!$D$2:$O$1824,12,FALSE),"")</f>
        <v>44521</v>
      </c>
      <c r="J82" s="132"/>
      <c r="K82" s="126" t="s">
        <v>429</v>
      </c>
      <c r="L82" s="126"/>
      <c r="M82" s="126" t="s">
        <v>441</v>
      </c>
      <c r="N82" s="127"/>
      <c r="O82" s="128" t="s">
        <v>351</v>
      </c>
      <c r="P82" s="134" t="s">
        <v>411</v>
      </c>
      <c r="Q82" s="135"/>
      <c r="R82" s="136" t="str">
        <f>IFERROR(_xlfn.AGGREGATE(15,6,recordstotaallijst!M:M/(recordstotaallijst!C:C=M82),1),"")</f>
        <v/>
      </c>
      <c r="S82" s="162" t="str">
        <f>IFERROR(VLOOKUP($M82&amp;H82,recordstotaallijst!$D$2:$O$1824,12,FALSE),"")</f>
        <v/>
      </c>
    </row>
    <row r="83" spans="1:19" s="133" customFormat="1" ht="14.7" thickBot="1" x14ac:dyDescent="0.6">
      <c r="A83" s="126" t="s">
        <v>424</v>
      </c>
      <c r="B83" s="126"/>
      <c r="C83" s="126" t="s">
        <v>436</v>
      </c>
      <c r="D83" s="137"/>
      <c r="E83" s="138" t="s">
        <v>412</v>
      </c>
      <c r="F83" s="139" t="s">
        <v>411</v>
      </c>
      <c r="G83" s="140"/>
      <c r="H83" s="163"/>
      <c r="I83" s="161" t="str">
        <f>IFERROR(VLOOKUP($C83&amp;H83,recordstotaallijst!$D$2:$O$1824,12,FALSE),"")</f>
        <v/>
      </c>
      <c r="J83" s="132"/>
      <c r="K83" s="126" t="s">
        <v>430</v>
      </c>
      <c r="L83" s="126"/>
      <c r="M83" s="126" t="s">
        <v>442</v>
      </c>
      <c r="N83" s="137"/>
      <c r="O83" s="138" t="s">
        <v>412</v>
      </c>
      <c r="P83" s="139" t="s">
        <v>411</v>
      </c>
      <c r="Q83" s="140"/>
      <c r="R83" s="141" t="str">
        <f>IFERROR(_xlfn.AGGREGATE(15,6,recordstotaallijst!M:M/(recordstotaallijst!C:C=M83),1),"")</f>
        <v/>
      </c>
      <c r="S83" s="161" t="str">
        <f>IFERROR(VLOOKUP($M83&amp;H83,recordstotaallijst!$D$2:$O$1824,12,FALSE),"")</f>
        <v/>
      </c>
    </row>
    <row r="84" spans="1:19" x14ac:dyDescent="0.55000000000000004">
      <c r="F84" s="43"/>
      <c r="G84" s="54"/>
      <c r="I84" s="41"/>
      <c r="J84" s="41"/>
      <c r="P84" s="43"/>
      <c r="Q84" s="53"/>
      <c r="S84" s="41"/>
    </row>
    <row r="85" spans="1:19" ht="14.7" thickBot="1" x14ac:dyDescent="0.6">
      <c r="F85" s="43"/>
      <c r="G85" s="53"/>
      <c r="I85" s="41"/>
      <c r="J85" s="41"/>
      <c r="P85" s="43"/>
      <c r="Q85" s="53"/>
      <c r="S85" s="41"/>
    </row>
    <row r="86" spans="1:19" ht="23.4" thickBot="1" x14ac:dyDescent="0.9">
      <c r="A86" s="10"/>
      <c r="B86" s="10"/>
      <c r="C86" s="10"/>
      <c r="D86" s="11" t="s">
        <v>492</v>
      </c>
      <c r="E86" s="11"/>
      <c r="F86" s="12"/>
      <c r="G86" s="13"/>
      <c r="H86" s="14"/>
      <c r="I86" s="15"/>
      <c r="J86" s="16"/>
      <c r="K86" s="10"/>
      <c r="L86" s="10"/>
      <c r="M86" s="10"/>
      <c r="N86" s="11" t="s">
        <v>508</v>
      </c>
      <c r="O86" s="11"/>
      <c r="P86" s="12"/>
      <c r="Q86" s="13"/>
      <c r="R86" s="14"/>
      <c r="S86" s="15"/>
    </row>
    <row r="87" spans="1:19" x14ac:dyDescent="0.55000000000000004">
      <c r="A87" s="18"/>
      <c r="B87" s="18"/>
      <c r="C87" s="18"/>
      <c r="D87" s="19"/>
      <c r="E87" s="18"/>
      <c r="F87" s="20"/>
      <c r="G87" s="21"/>
      <c r="H87" s="22"/>
      <c r="I87" s="23"/>
      <c r="J87" s="24"/>
      <c r="K87" s="18"/>
      <c r="L87" s="18"/>
      <c r="M87" s="18"/>
      <c r="N87" s="19"/>
      <c r="O87" s="18"/>
      <c r="P87" s="20"/>
      <c r="Q87" s="21"/>
      <c r="R87" s="22"/>
      <c r="S87" s="23"/>
    </row>
    <row r="88" spans="1:19" ht="14.7" thickBot="1" x14ac:dyDescent="0.6">
      <c r="A88" s="18"/>
      <c r="B88" s="18"/>
      <c r="C88" s="18"/>
      <c r="D88" s="19"/>
      <c r="E88" s="18"/>
      <c r="F88" s="20"/>
      <c r="G88" s="26" t="s">
        <v>5</v>
      </c>
      <c r="H88" s="27" t="s">
        <v>10</v>
      </c>
      <c r="I88" s="28" t="s">
        <v>1</v>
      </c>
      <c r="J88" s="24"/>
      <c r="K88" s="18"/>
      <c r="L88" s="18"/>
      <c r="M88" s="18"/>
      <c r="N88" s="19"/>
      <c r="O88" s="18"/>
      <c r="P88" s="20"/>
      <c r="Q88" s="26" t="s">
        <v>5</v>
      </c>
      <c r="R88" s="27" t="s">
        <v>10</v>
      </c>
      <c r="S88" s="28" t="s">
        <v>1</v>
      </c>
    </row>
    <row r="89" spans="1:19" ht="18.3" x14ac:dyDescent="0.7">
      <c r="A89" s="29"/>
      <c r="B89" s="29"/>
      <c r="C89" s="29"/>
      <c r="D89" s="155"/>
      <c r="E89" s="156" t="s">
        <v>355</v>
      </c>
      <c r="F89" s="157"/>
      <c r="G89" s="158" t="str">
        <f>IFERROR(VLOOKUP($C89&amp;$G$2,recordstotaallijst!$A$2:$Q$102,9,FALSE),"")</f>
        <v/>
      </c>
      <c r="H89" s="159" t="str">
        <f>IFERROR(VLOOKUP($C89&amp;$G$2,recordstotaallijst!$A$2:$Q$102,11,FALSE),"")</f>
        <v/>
      </c>
      <c r="I89" s="160" t="str">
        <f>IFERROR(VLOOKUP($C89&amp;$G$2,recordstotaallijst!$A$2:$Q$102,11,FALSE),"")</f>
        <v/>
      </c>
      <c r="J89" s="41"/>
      <c r="K89" s="29"/>
      <c r="L89" s="29"/>
      <c r="M89" s="29"/>
      <c r="N89" s="30"/>
      <c r="O89" s="29" t="s">
        <v>355</v>
      </c>
      <c r="P89" s="124"/>
      <c r="Q89" s="44" t="str">
        <f>IFERROR(VLOOKUP($C89&amp;$G$2,recordstotaallijst!$A$2:$Q$102,9,FALSE),"")</f>
        <v/>
      </c>
      <c r="R89" s="45" t="str">
        <f>IFERROR(VLOOKUP($C89&amp;$G$2,recordstotaallijst!$A$2:$Q$102,11,FALSE),"")</f>
        <v/>
      </c>
      <c r="S89" s="46" t="str">
        <f>IFERROR(VLOOKUP($C89&amp;$G$2,recordstotaallijst!$A$2:$Q$102,11,FALSE),"")</f>
        <v/>
      </c>
    </row>
    <row r="90" spans="1:19" ht="18.3" x14ac:dyDescent="0.7">
      <c r="A90" s="29"/>
      <c r="B90" s="29"/>
      <c r="C90" s="29"/>
      <c r="D90" s="30"/>
      <c r="E90" s="29"/>
      <c r="F90" s="31"/>
      <c r="G90" s="175"/>
      <c r="H90" s="176"/>
      <c r="I90" s="177"/>
      <c r="J90" s="41"/>
      <c r="K90" s="29"/>
      <c r="L90" s="29"/>
      <c r="M90" s="29"/>
      <c r="N90" s="30"/>
      <c r="O90" s="29"/>
      <c r="P90" s="31"/>
      <c r="Q90" s="175"/>
      <c r="R90" s="176"/>
      <c r="S90" s="178"/>
    </row>
    <row r="91" spans="1:19" s="133" customFormat="1" ht="21" x14ac:dyDescent="0.55000000000000004">
      <c r="A91" s="126" t="s">
        <v>480</v>
      </c>
      <c r="B91" s="126"/>
      <c r="C91" s="126" t="s">
        <v>489</v>
      </c>
      <c r="D91" s="179"/>
      <c r="E91" s="129" t="s">
        <v>479</v>
      </c>
      <c r="F91" s="129" t="s">
        <v>410</v>
      </c>
      <c r="G91" s="130" t="s">
        <v>488</v>
      </c>
      <c r="H91" s="131">
        <f>IFERROR(_xlfn.AGGREGATE(15,6,recordstotaallijst!M:M/(recordstotaallijst!C:C=C91),1),"")</f>
        <v>1.7586805555555552E-3</v>
      </c>
      <c r="I91" s="162">
        <f>IFERROR(VLOOKUP($C91&amp;H91,recordstotaallijst!$D$2:$O$1824,12,FALSE),"")</f>
        <v>44101</v>
      </c>
      <c r="J91" s="132"/>
      <c r="K91" s="126" t="s">
        <v>482</v>
      </c>
      <c r="L91" s="126"/>
      <c r="M91" s="126" t="s">
        <v>561</v>
      </c>
      <c r="N91" s="179"/>
      <c r="O91" s="129" t="s">
        <v>350</v>
      </c>
      <c r="P91" s="129" t="s">
        <v>410</v>
      </c>
      <c r="Q91" s="130"/>
      <c r="R91" s="131" t="str">
        <f>IFERROR(_xlfn.AGGREGATE(15,6,recordstotaallijst!M:M/(recordstotaallijst!C:C=M91),1),"")</f>
        <v/>
      </c>
      <c r="S91" s="162" t="str">
        <f>IFERROR(VLOOKUP($M91&amp;H91,recordstotaallijst!$D$2:$O$1824,12,FALSE),"")</f>
        <v/>
      </c>
    </row>
    <row r="92" spans="1:19" s="133" customFormat="1" ht="21" x14ac:dyDescent="0.55000000000000004">
      <c r="A92" s="126" t="s">
        <v>419</v>
      </c>
      <c r="B92" s="126"/>
      <c r="C92" s="126" t="s">
        <v>520</v>
      </c>
      <c r="D92" s="180"/>
      <c r="E92" s="134" t="s">
        <v>350</v>
      </c>
      <c r="F92" s="134" t="s">
        <v>410</v>
      </c>
      <c r="G92" s="142" t="s">
        <v>524</v>
      </c>
      <c r="H92" s="136">
        <f>IFERROR(_xlfn.AGGREGATE(15,6,recordstotaallijst!M:M/(recordstotaallijst!C:C=C92),1),"")</f>
        <v>1.3218749999999999E-3</v>
      </c>
      <c r="I92" s="162">
        <f>IFERROR(VLOOKUP($C92&amp;H92,recordstotaallijst!$D$2:$O$1824,12,FALSE),"")</f>
        <v>44675</v>
      </c>
      <c r="J92" s="132"/>
      <c r="K92" s="126" t="s">
        <v>482</v>
      </c>
      <c r="L92" s="126"/>
      <c r="M92" s="126" t="s">
        <v>559</v>
      </c>
      <c r="N92" s="180"/>
      <c r="O92" s="134" t="s">
        <v>350</v>
      </c>
      <c r="P92" s="134" t="s">
        <v>411</v>
      </c>
      <c r="Q92" s="142" t="s">
        <v>560</v>
      </c>
      <c r="R92" s="39">
        <f>IFERROR(_xlfn.AGGREGATE(15,6,recordstotaallijst!M:M/(recordstotaallijst!C:C=M92),1),"")</f>
        <v>1.5784722222222224E-3</v>
      </c>
      <c r="S92" s="40">
        <f>IFERROR(VLOOKUP($M92&amp;R92,recordstotaallijst!$D$2:$O$1824,12,FALSE),"")</f>
        <v>45026</v>
      </c>
    </row>
    <row r="93" spans="1:19" s="133" customFormat="1" ht="21" x14ac:dyDescent="0.55000000000000004">
      <c r="A93" s="126" t="s">
        <v>419</v>
      </c>
      <c r="B93" s="126"/>
      <c r="C93" s="126" t="s">
        <v>585</v>
      </c>
      <c r="D93" s="180"/>
      <c r="E93" s="134" t="s">
        <v>350</v>
      </c>
      <c r="F93" s="134" t="s">
        <v>411</v>
      </c>
      <c r="G93" s="142" t="s">
        <v>586</v>
      </c>
      <c r="H93" s="136">
        <f>IFERROR(_xlfn.AGGREGATE(15,6,recordstotaallijst!M:M/(recordstotaallijst!C:C=C93),1),"")</f>
        <v>2.1142361111111114E-3</v>
      </c>
      <c r="I93" s="162">
        <f>IFERROR(VLOOKUP($C93&amp;H93,recordstotaallijst!$D$2:$O$1824,12,FALSE),"")</f>
        <v>45354</v>
      </c>
      <c r="J93" s="132"/>
      <c r="K93" s="126" t="s">
        <v>482</v>
      </c>
      <c r="L93" s="126"/>
      <c r="M93" s="126" t="s">
        <v>559</v>
      </c>
      <c r="N93" s="180"/>
      <c r="O93" s="134" t="s">
        <v>350</v>
      </c>
      <c r="P93" s="134" t="s">
        <v>411</v>
      </c>
      <c r="Q93" s="142" t="s">
        <v>560</v>
      </c>
      <c r="R93" s="39">
        <f>IFERROR(_xlfn.AGGREGATE(15,6,recordstotaallijst!M:M/(recordstotaallijst!C:C=M93),1),"")</f>
        <v>1.5784722222222224E-3</v>
      </c>
      <c r="S93" s="40">
        <f>IFERROR(VLOOKUP($M93&amp;R93,recordstotaallijst!$D$2:$O$1824,12,FALSE),"")</f>
        <v>45026</v>
      </c>
    </row>
    <row r="94" spans="1:19" s="133" customFormat="1" ht="21" x14ac:dyDescent="0.55000000000000004">
      <c r="A94" s="126" t="s">
        <v>423</v>
      </c>
      <c r="B94" s="126"/>
      <c r="C94" s="126" t="s">
        <v>523</v>
      </c>
      <c r="D94" s="180"/>
      <c r="E94" s="134" t="s">
        <v>351</v>
      </c>
      <c r="F94" s="134" t="s">
        <v>411</v>
      </c>
      <c r="G94" s="142" t="s">
        <v>525</v>
      </c>
      <c r="H94" s="136">
        <f>IFERROR(_xlfn.AGGREGATE(15,6,recordstotaallijst!M:M/(recordstotaallijst!C:C=C94),1),"")</f>
        <v>3.2062500000000003E-3</v>
      </c>
      <c r="I94" s="162">
        <f>IFERROR(VLOOKUP($C94&amp;H94,recordstotaallijst!$D$2:$O$1824,12,FALSE),"")</f>
        <v>44675</v>
      </c>
      <c r="J94" s="132"/>
      <c r="K94" s="126" t="s">
        <v>482</v>
      </c>
      <c r="L94" s="126"/>
      <c r="M94" s="126" t="s">
        <v>562</v>
      </c>
      <c r="N94" s="180"/>
      <c r="O94" s="134" t="s">
        <v>351</v>
      </c>
      <c r="P94" s="134" t="s">
        <v>410</v>
      </c>
      <c r="Q94" s="142"/>
      <c r="R94" s="136" t="str">
        <f>IFERROR(_xlfn.AGGREGATE(15,6,recordstotaallijst!M:M/(recordstotaallijst!C:C=M94),1),"")</f>
        <v/>
      </c>
      <c r="S94" s="162" t="str">
        <f>IFERROR(VLOOKUP($M94&amp;H94,recordstotaallijst!$D$2:$O$1824,12,FALSE),"")</f>
        <v/>
      </c>
    </row>
    <row r="95" spans="1:19" s="133" customFormat="1" ht="21" x14ac:dyDescent="0.55000000000000004">
      <c r="A95" s="126" t="s">
        <v>420</v>
      </c>
      <c r="B95" s="126"/>
      <c r="C95" s="126" t="s">
        <v>570</v>
      </c>
      <c r="D95" s="180"/>
      <c r="E95" s="134" t="s">
        <v>351</v>
      </c>
      <c r="F95" s="134" t="s">
        <v>410</v>
      </c>
      <c r="G95" s="142" t="s">
        <v>571</v>
      </c>
      <c r="H95" s="136">
        <f>IFERROR(_xlfn.AGGREGATE(15,6,recordstotaallijst!M:M/(recordstotaallijst!C:C=C95),1),"")</f>
        <v>2.9943287037037039E-3</v>
      </c>
      <c r="I95" s="162">
        <f>IFERROR(VLOOKUP($C95&amp;H95,recordstotaallijst!$D$2:$O$1824,12,FALSE),"")</f>
        <v>45039</v>
      </c>
      <c r="J95" s="132"/>
      <c r="K95" s="126" t="s">
        <v>482</v>
      </c>
      <c r="L95" s="126"/>
      <c r="M95" s="126" t="s">
        <v>562</v>
      </c>
      <c r="N95" s="180"/>
      <c r="O95" s="134"/>
      <c r="P95" s="134"/>
      <c r="Q95" s="142"/>
      <c r="R95" s="136" t="str">
        <f>IFERROR(_xlfn.AGGREGATE(15,6,recordstotaallijst!M:M/(recordstotaallijst!C:C=M95),1),"")</f>
        <v/>
      </c>
      <c r="S95" s="162" t="str">
        <f>IFERROR(VLOOKUP($M95&amp;H95,recordstotaallijst!$D$2:$O$1824,12,FALSE),"")</f>
        <v/>
      </c>
    </row>
    <row r="96" spans="1:19" s="133" customFormat="1" ht="42.3" thickBot="1" x14ac:dyDescent="0.6">
      <c r="A96" s="126" t="s">
        <v>522</v>
      </c>
      <c r="B96" s="126"/>
      <c r="C96" s="126" t="s">
        <v>521</v>
      </c>
      <c r="D96" s="181"/>
      <c r="E96" s="139" t="s">
        <v>519</v>
      </c>
      <c r="F96" s="139" t="s">
        <v>410</v>
      </c>
      <c r="G96" s="182" t="s">
        <v>526</v>
      </c>
      <c r="H96" s="141">
        <f>IFERROR(_xlfn.AGGREGATE(15,6,recordstotaallijst!M:M/(recordstotaallijst!C:C=C96),1),"")</f>
        <v>2.6944444444444442E-3</v>
      </c>
      <c r="I96" s="161">
        <f>IFERROR(VLOOKUP($C96&amp;H96,recordstotaallijst!$D$2:$O$1824,12,FALSE),"")</f>
        <v>44675</v>
      </c>
      <c r="J96" s="132"/>
      <c r="K96" s="126" t="s">
        <v>482</v>
      </c>
      <c r="L96" s="126"/>
      <c r="M96" s="126" t="s">
        <v>563</v>
      </c>
      <c r="N96" s="181"/>
      <c r="O96" s="139" t="s">
        <v>350</v>
      </c>
      <c r="P96" s="139" t="s">
        <v>411</v>
      </c>
      <c r="Q96" s="182"/>
      <c r="R96" s="141" t="str">
        <f>IFERROR(_xlfn.AGGREGATE(15,6,recordstotaallijst!M:M/(recordstotaallijst!C:C=M96),1),"")</f>
        <v/>
      </c>
      <c r="S96" s="161" t="str">
        <f>IFERROR(VLOOKUP($M96&amp;H96,recordstotaallijst!$D$2:$O$1824,12,FALSE),"")</f>
        <v/>
      </c>
    </row>
  </sheetData>
  <sheetProtection formatCells="0" formatColumns="0" formatRows="0"/>
  <pageMargins left="0" right="0" top="0" bottom="0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DA6A-36FE-41EE-889E-F4ACC96992C4}">
  <dimension ref="A1:S75"/>
  <sheetViews>
    <sheetView workbookViewId="0">
      <selection activeCell="R10" sqref="R10"/>
    </sheetView>
  </sheetViews>
  <sheetFormatPr defaultColWidth="9.15625" defaultRowHeight="14.4" x14ac:dyDescent="0.55000000000000004"/>
  <cols>
    <col min="1" max="1" width="16.26171875" style="36" bestFit="1" customWidth="1"/>
    <col min="2" max="2" width="15.9453125" style="57" bestFit="1" customWidth="1"/>
    <col min="3" max="3" width="3.15625" style="36" customWidth="1"/>
    <col min="4" max="4" width="14.47265625" style="36" bestFit="1" customWidth="1"/>
    <col min="5" max="5" width="15.9453125" style="57" bestFit="1" customWidth="1"/>
    <col min="6" max="6" width="18.5234375" style="36" customWidth="1"/>
    <col min="7" max="7" width="3.47265625" style="36" customWidth="1"/>
    <col min="8" max="8" width="16.26171875" style="36" bestFit="1" customWidth="1"/>
    <col min="9" max="9" width="15.1015625" style="57" bestFit="1" customWidth="1"/>
    <col min="10" max="10" width="3.15625" style="36" customWidth="1"/>
    <col min="11" max="11" width="14.05078125" style="36" bestFit="1" customWidth="1"/>
    <col min="12" max="12" width="15.1015625" style="57" bestFit="1" customWidth="1"/>
    <col min="13" max="13" width="3.68359375" style="36" customWidth="1"/>
    <col min="14" max="14" width="2.68359375" style="36" customWidth="1"/>
    <col min="15" max="15" width="15.3125" style="36" bestFit="1" customWidth="1"/>
    <col min="16" max="16" width="15.83984375" style="57" bestFit="1" customWidth="1"/>
    <col min="17" max="17" width="3.15625" style="36" customWidth="1"/>
    <col min="18" max="18" width="15.5234375" style="36" bestFit="1" customWidth="1"/>
    <col min="19" max="19" width="15.83984375" style="57" bestFit="1" customWidth="1"/>
    <col min="20" max="16384" width="9.15625" style="36"/>
  </cols>
  <sheetData>
    <row r="1" spans="1:19" s="166" customFormat="1" ht="15.6" x14ac:dyDescent="0.6">
      <c r="A1" s="166" t="s">
        <v>543</v>
      </c>
      <c r="B1" s="193"/>
      <c r="E1" s="193"/>
      <c r="F1" s="167"/>
      <c r="H1" s="166" t="s">
        <v>500</v>
      </c>
      <c r="I1" s="193"/>
      <c r="L1" s="193"/>
      <c r="M1" s="167"/>
      <c r="O1" s="166" t="s">
        <v>540</v>
      </c>
      <c r="P1" s="193"/>
      <c r="S1" s="193"/>
    </row>
    <row r="2" spans="1:19" s="111" customFormat="1" x14ac:dyDescent="0.55000000000000004">
      <c r="A2" s="111" t="s">
        <v>450</v>
      </c>
      <c r="B2" s="56"/>
      <c r="D2" s="111" t="s">
        <v>451</v>
      </c>
      <c r="E2" s="56"/>
      <c r="F2" s="168"/>
      <c r="H2" s="111" t="s">
        <v>450</v>
      </c>
      <c r="I2" s="56"/>
      <c r="K2" s="111" t="s">
        <v>451</v>
      </c>
      <c r="L2" s="56"/>
      <c r="M2" s="168"/>
      <c r="O2" s="111" t="s">
        <v>450</v>
      </c>
      <c r="P2" s="56"/>
      <c r="R2" s="111" t="s">
        <v>451</v>
      </c>
      <c r="S2" s="56"/>
    </row>
    <row r="3" spans="1:19" hidden="1" x14ac:dyDescent="0.55000000000000004">
      <c r="A3" s="165" t="s">
        <v>7</v>
      </c>
      <c r="B3" s="36" t="s">
        <v>38</v>
      </c>
      <c r="D3" s="165" t="s">
        <v>7</v>
      </c>
      <c r="E3" s="36" t="s">
        <v>38</v>
      </c>
      <c r="F3" s="169"/>
      <c r="M3" s="169"/>
    </row>
    <row r="4" spans="1:19" hidden="1" x14ac:dyDescent="0.55000000000000004">
      <c r="A4" s="165" t="s">
        <v>6</v>
      </c>
      <c r="B4" s="36" t="s">
        <v>450</v>
      </c>
      <c r="D4" s="165" t="s">
        <v>6</v>
      </c>
      <c r="E4" s="36" t="s">
        <v>451</v>
      </c>
      <c r="F4" s="169"/>
      <c r="M4" s="169"/>
      <c r="O4" s="165" t="s">
        <v>11</v>
      </c>
      <c r="P4" s="36" t="s">
        <v>57</v>
      </c>
      <c r="R4" s="165" t="s">
        <v>11</v>
      </c>
      <c r="S4" s="36" t="s">
        <v>57</v>
      </c>
    </row>
    <row r="5" spans="1:19" hidden="1" x14ac:dyDescent="0.55000000000000004">
      <c r="A5" s="165" t="s">
        <v>11</v>
      </c>
      <c r="B5" s="36" t="s">
        <v>57</v>
      </c>
      <c r="D5" s="165" t="s">
        <v>11</v>
      </c>
      <c r="E5" s="36" t="s">
        <v>57</v>
      </c>
      <c r="F5" s="169"/>
      <c r="M5" s="169"/>
      <c r="O5" s="165" t="s">
        <v>6</v>
      </c>
      <c r="P5" s="36" t="s">
        <v>450</v>
      </c>
      <c r="R5" s="165" t="s">
        <v>6</v>
      </c>
      <c r="S5" s="36" t="s">
        <v>451</v>
      </c>
    </row>
    <row r="6" spans="1:19" x14ac:dyDescent="0.55000000000000004">
      <c r="F6" s="169"/>
      <c r="M6" s="169"/>
    </row>
    <row r="7" spans="1:19" x14ac:dyDescent="0.55000000000000004">
      <c r="A7" s="165" t="s">
        <v>497</v>
      </c>
      <c r="B7" s="57" t="s">
        <v>498</v>
      </c>
      <c r="D7" s="165" t="s">
        <v>497</v>
      </c>
      <c r="E7" s="57" t="s">
        <v>498</v>
      </c>
      <c r="F7" s="169"/>
      <c r="H7" s="165" t="s">
        <v>497</v>
      </c>
      <c r="I7" s="57" t="s">
        <v>499</v>
      </c>
      <c r="K7" s="165" t="s">
        <v>497</v>
      </c>
      <c r="L7" s="57" t="s">
        <v>499</v>
      </c>
      <c r="M7" s="169"/>
      <c r="O7" s="165" t="s">
        <v>56</v>
      </c>
      <c r="P7" s="57" t="s">
        <v>55</v>
      </c>
      <c r="R7" s="165" t="s">
        <v>56</v>
      </c>
      <c r="S7" s="57" t="s">
        <v>55</v>
      </c>
    </row>
    <row r="8" spans="1:19" x14ac:dyDescent="0.55000000000000004">
      <c r="A8" s="43" t="s">
        <v>30</v>
      </c>
      <c r="B8" s="196">
        <v>42</v>
      </c>
      <c r="D8" s="43" t="s">
        <v>26</v>
      </c>
      <c r="E8" s="196">
        <v>75</v>
      </c>
      <c r="F8" s="169"/>
      <c r="H8" s="43" t="s">
        <v>30</v>
      </c>
      <c r="I8" s="196">
        <v>11</v>
      </c>
      <c r="K8" s="43" t="s">
        <v>26</v>
      </c>
      <c r="L8" s="196">
        <v>14</v>
      </c>
      <c r="M8" s="169"/>
      <c r="O8" s="121" t="s">
        <v>590</v>
      </c>
      <c r="P8" s="196">
        <v>13</v>
      </c>
      <c r="R8" s="121" t="s">
        <v>590</v>
      </c>
      <c r="S8" s="196">
        <v>9</v>
      </c>
    </row>
    <row r="9" spans="1:19" x14ac:dyDescent="0.55000000000000004">
      <c r="A9" s="43" t="s">
        <v>21</v>
      </c>
      <c r="B9" s="196">
        <v>28</v>
      </c>
      <c r="D9" s="43" t="s">
        <v>503</v>
      </c>
      <c r="E9" s="196">
        <v>25</v>
      </c>
      <c r="F9" s="169"/>
      <c r="H9" s="43" t="s">
        <v>557</v>
      </c>
      <c r="I9" s="196">
        <v>6</v>
      </c>
      <c r="K9" s="43" t="s">
        <v>464</v>
      </c>
      <c r="L9" s="196">
        <v>3</v>
      </c>
      <c r="M9" s="169"/>
      <c r="O9" s="58" t="s">
        <v>577</v>
      </c>
      <c r="P9" s="196">
        <v>11</v>
      </c>
      <c r="R9" s="58" t="s">
        <v>26</v>
      </c>
      <c r="S9" s="196">
        <v>2</v>
      </c>
    </row>
    <row r="10" spans="1:19" x14ac:dyDescent="0.55000000000000004">
      <c r="A10" s="43" t="s">
        <v>577</v>
      </c>
      <c r="B10" s="196">
        <v>21</v>
      </c>
      <c r="D10" s="43" t="s">
        <v>468</v>
      </c>
      <c r="E10" s="196">
        <v>13</v>
      </c>
      <c r="F10" s="169"/>
      <c r="H10" s="43" t="s">
        <v>588</v>
      </c>
      <c r="I10" s="196">
        <v>2</v>
      </c>
      <c r="K10" s="43" t="s">
        <v>565</v>
      </c>
      <c r="L10" s="196">
        <v>2</v>
      </c>
      <c r="M10" s="169"/>
      <c r="O10" s="58" t="s">
        <v>588</v>
      </c>
      <c r="P10" s="196">
        <v>2</v>
      </c>
      <c r="R10" s="58" t="s">
        <v>503</v>
      </c>
      <c r="S10" s="196">
        <v>4</v>
      </c>
    </row>
    <row r="11" spans="1:19" x14ac:dyDescent="0.55000000000000004">
      <c r="A11" s="43" t="s">
        <v>537</v>
      </c>
      <c r="B11" s="196">
        <v>11</v>
      </c>
      <c r="D11" s="43" t="s">
        <v>464</v>
      </c>
      <c r="E11" s="196">
        <v>12</v>
      </c>
      <c r="F11" s="169"/>
      <c r="H11" s="43" t="s">
        <v>21</v>
      </c>
      <c r="I11" s="196">
        <v>2</v>
      </c>
      <c r="K11" s="43" t="s">
        <v>468</v>
      </c>
      <c r="L11" s="196">
        <v>1</v>
      </c>
      <c r="M11" s="169"/>
      <c r="O11" s="43" t="s">
        <v>54</v>
      </c>
      <c r="P11" s="196">
        <v>13</v>
      </c>
      <c r="R11" s="58" t="s">
        <v>591</v>
      </c>
      <c r="S11" s="196">
        <v>3</v>
      </c>
    </row>
    <row r="12" spans="1:19" x14ac:dyDescent="0.55000000000000004">
      <c r="A12" s="43" t="s">
        <v>478</v>
      </c>
      <c r="B12" s="196">
        <v>10</v>
      </c>
      <c r="D12" s="43" t="s">
        <v>465</v>
      </c>
      <c r="E12" s="196">
        <v>11</v>
      </c>
      <c r="F12" s="169"/>
      <c r="H12" s="43" t="s">
        <v>537</v>
      </c>
      <c r="I12" s="196">
        <v>1</v>
      </c>
      <c r="K12" s="43" t="s">
        <v>503</v>
      </c>
      <c r="L12" s="196">
        <v>1</v>
      </c>
      <c r="M12" s="169"/>
      <c r="O12"/>
      <c r="P12"/>
      <c r="R12" s="43" t="s">
        <v>54</v>
      </c>
      <c r="S12" s="196">
        <v>9</v>
      </c>
    </row>
    <row r="13" spans="1:19" x14ac:dyDescent="0.55000000000000004">
      <c r="A13" s="43" t="s">
        <v>557</v>
      </c>
      <c r="B13" s="196">
        <v>9</v>
      </c>
      <c r="D13" s="43" t="s">
        <v>477</v>
      </c>
      <c r="E13" s="196">
        <v>9</v>
      </c>
      <c r="F13" s="169"/>
      <c r="H13" s="43" t="s">
        <v>459</v>
      </c>
      <c r="I13" s="196">
        <v>1</v>
      </c>
      <c r="K13" s="43" t="s">
        <v>466</v>
      </c>
      <c r="L13" s="196">
        <v>1</v>
      </c>
      <c r="M13" s="169"/>
      <c r="O13"/>
      <c r="P13"/>
      <c r="R13"/>
      <c r="S13"/>
    </row>
    <row r="14" spans="1:19" x14ac:dyDescent="0.55000000000000004">
      <c r="A14" s="43" t="s">
        <v>22</v>
      </c>
      <c r="B14" s="196">
        <v>6</v>
      </c>
      <c r="D14" s="43" t="s">
        <v>466</v>
      </c>
      <c r="E14" s="196">
        <v>6</v>
      </c>
      <c r="F14" s="169"/>
      <c r="H14" s="43" t="s">
        <v>54</v>
      </c>
      <c r="I14" s="196">
        <v>23</v>
      </c>
      <c r="K14" s="43" t="s">
        <v>54</v>
      </c>
      <c r="L14" s="196">
        <v>22</v>
      </c>
      <c r="M14" s="169"/>
      <c r="O14"/>
      <c r="P14" s="191"/>
      <c r="R14"/>
      <c r="S14" s="191"/>
    </row>
    <row r="15" spans="1:19" x14ac:dyDescent="0.55000000000000004">
      <c r="A15" s="43" t="s">
        <v>444</v>
      </c>
      <c r="B15" s="196">
        <v>5</v>
      </c>
      <c r="D15" s="43" t="s">
        <v>565</v>
      </c>
      <c r="E15" s="196">
        <v>4</v>
      </c>
      <c r="F15" s="169"/>
      <c r="H15"/>
      <c r="I15" s="191"/>
      <c r="K15"/>
      <c r="L15" s="191"/>
      <c r="M15" s="169"/>
      <c r="O15"/>
      <c r="P15" s="191"/>
      <c r="R15"/>
      <c r="S15" s="191"/>
    </row>
    <row r="16" spans="1:19" x14ac:dyDescent="0.55000000000000004">
      <c r="A16" s="43" t="s">
        <v>588</v>
      </c>
      <c r="B16" s="196">
        <v>5</v>
      </c>
      <c r="D16" s="43" t="s">
        <v>24</v>
      </c>
      <c r="E16" s="196">
        <v>4</v>
      </c>
      <c r="F16" s="169"/>
      <c r="K16"/>
      <c r="L16" s="191"/>
      <c r="M16" s="169"/>
      <c r="O16"/>
      <c r="P16" s="191"/>
      <c r="R16"/>
      <c r="S16" s="191"/>
    </row>
    <row r="17" spans="1:19" x14ac:dyDescent="0.55000000000000004">
      <c r="A17" s="43" t="s">
        <v>32</v>
      </c>
      <c r="B17" s="196">
        <v>5</v>
      </c>
      <c r="D17" s="43" t="s">
        <v>460</v>
      </c>
      <c r="E17" s="196">
        <v>2</v>
      </c>
      <c r="F17" s="169"/>
      <c r="M17" s="169"/>
      <c r="O17"/>
      <c r="P17" s="191"/>
      <c r="R17"/>
      <c r="S17" s="191"/>
    </row>
    <row r="18" spans="1:19" x14ac:dyDescent="0.55000000000000004">
      <c r="A18" s="43" t="s">
        <v>20</v>
      </c>
      <c r="B18" s="196">
        <v>5</v>
      </c>
      <c r="D18" s="43" t="s">
        <v>591</v>
      </c>
      <c r="E18" s="196">
        <v>2</v>
      </c>
      <c r="F18" s="169"/>
      <c r="M18" s="169"/>
      <c r="O18"/>
      <c r="P18" s="191"/>
      <c r="R18"/>
      <c r="S18" s="191"/>
    </row>
    <row r="19" spans="1:19" x14ac:dyDescent="0.55000000000000004">
      <c r="A19" s="43" t="s">
        <v>469</v>
      </c>
      <c r="B19" s="196">
        <v>4</v>
      </c>
      <c r="D19" s="43" t="s">
        <v>579</v>
      </c>
      <c r="E19" s="196">
        <v>2</v>
      </c>
      <c r="F19" s="169"/>
      <c r="M19" s="169"/>
      <c r="O19"/>
      <c r="P19" s="191"/>
      <c r="R19"/>
      <c r="S19" s="191"/>
    </row>
    <row r="20" spans="1:19" x14ac:dyDescent="0.55000000000000004">
      <c r="A20" s="43" t="s">
        <v>471</v>
      </c>
      <c r="B20" s="196">
        <v>2</v>
      </c>
      <c r="D20" s="43" t="s">
        <v>461</v>
      </c>
      <c r="E20" s="196">
        <v>2</v>
      </c>
      <c r="F20" s="169"/>
      <c r="M20" s="169"/>
      <c r="O20"/>
      <c r="P20" s="191"/>
      <c r="R20"/>
      <c r="S20" s="191"/>
    </row>
    <row r="21" spans="1:19" x14ac:dyDescent="0.55000000000000004">
      <c r="A21" s="43" t="s">
        <v>27</v>
      </c>
      <c r="B21" s="196">
        <v>2</v>
      </c>
      <c r="D21" s="43" t="s">
        <v>25</v>
      </c>
      <c r="E21" s="196">
        <v>1</v>
      </c>
      <c r="F21" s="169"/>
      <c r="M21" s="169"/>
      <c r="O21"/>
      <c r="P21" s="191"/>
      <c r="R21"/>
      <c r="S21" s="191"/>
    </row>
    <row r="22" spans="1:19" x14ac:dyDescent="0.55000000000000004">
      <c r="A22" s="43" t="s">
        <v>467</v>
      </c>
      <c r="B22" s="196">
        <v>1</v>
      </c>
      <c r="D22" s="43" t="s">
        <v>54</v>
      </c>
      <c r="E22" s="196">
        <v>168</v>
      </c>
      <c r="F22" s="169"/>
      <c r="M22" s="169"/>
      <c r="O22"/>
      <c r="P22" s="191"/>
    </row>
    <row r="23" spans="1:19" x14ac:dyDescent="0.55000000000000004">
      <c r="A23" s="43" t="s">
        <v>459</v>
      </c>
      <c r="B23" s="196">
        <v>1</v>
      </c>
      <c r="D23"/>
      <c r="E23" s="191"/>
      <c r="F23" s="169"/>
      <c r="M23" s="169"/>
      <c r="O23"/>
      <c r="P23" s="191"/>
    </row>
    <row r="24" spans="1:19" x14ac:dyDescent="0.55000000000000004">
      <c r="A24" s="43" t="s">
        <v>462</v>
      </c>
      <c r="B24" s="196">
        <v>1</v>
      </c>
      <c r="D24"/>
      <c r="E24" s="191"/>
      <c r="F24" s="169"/>
      <c r="M24" s="169"/>
      <c r="O24"/>
      <c r="P24" s="191"/>
    </row>
    <row r="25" spans="1:19" ht="14.4" customHeight="1" x14ac:dyDescent="0.55000000000000004">
      <c r="A25" s="43" t="s">
        <v>54</v>
      </c>
      <c r="B25" s="196">
        <v>158</v>
      </c>
      <c r="F25" s="169"/>
      <c r="M25" s="169"/>
      <c r="O25"/>
      <c r="P25" s="191"/>
    </row>
    <row r="26" spans="1:19" x14ac:dyDescent="0.55000000000000004">
      <c r="A26"/>
      <c r="B26" s="191"/>
      <c r="F26" s="169"/>
      <c r="M26" s="169"/>
      <c r="O26"/>
      <c r="P26" s="191"/>
    </row>
    <row r="27" spans="1:19" ht="12" customHeight="1" x14ac:dyDescent="0.55000000000000004">
      <c r="A27"/>
      <c r="B27" s="191"/>
      <c r="F27" s="169"/>
      <c r="M27" s="169"/>
      <c r="O27"/>
      <c r="P27" s="191"/>
    </row>
    <row r="28" spans="1:19" x14ac:dyDescent="0.55000000000000004">
      <c r="F28" s="169"/>
      <c r="M28" s="169"/>
      <c r="O28"/>
      <c r="P28" s="191"/>
    </row>
    <row r="29" spans="1:19" s="83" customFormat="1" ht="18.3" hidden="1" x14ac:dyDescent="0.7">
      <c r="B29" s="194"/>
      <c r="E29" s="194"/>
      <c r="F29" s="170"/>
      <c r="I29" s="194"/>
      <c r="L29" s="194"/>
      <c r="M29" s="170"/>
      <c r="O29"/>
      <c r="P29" s="191"/>
      <c r="R29" s="36"/>
      <c r="S29" s="57"/>
    </row>
    <row r="30" spans="1:19" s="111" customFormat="1" hidden="1" x14ac:dyDescent="0.55000000000000004">
      <c r="B30" s="56"/>
      <c r="E30" s="56"/>
      <c r="F30" s="168"/>
      <c r="I30" s="56"/>
      <c r="L30" s="56"/>
      <c r="M30" s="168"/>
      <c r="O30"/>
      <c r="P30" s="191"/>
      <c r="R30" s="36"/>
      <c r="S30" s="57"/>
    </row>
    <row r="31" spans="1:19" ht="30.75" hidden="1" customHeight="1" x14ac:dyDescent="0.55000000000000004">
      <c r="F31" s="169"/>
      <c r="M31" s="169"/>
      <c r="O31"/>
      <c r="P31" s="191"/>
    </row>
    <row r="32" spans="1:19" ht="36" hidden="1" customHeight="1" x14ac:dyDescent="0.55000000000000004">
      <c r="F32" s="169"/>
      <c r="M32" s="169"/>
      <c r="O32"/>
      <c r="P32" s="191"/>
    </row>
    <row r="33" spans="1:19" ht="39.75" hidden="1" customHeight="1" x14ac:dyDescent="0.55000000000000004">
      <c r="F33" s="169"/>
      <c r="M33" s="169"/>
      <c r="O33"/>
      <c r="P33" s="191"/>
    </row>
    <row r="34" spans="1:19" hidden="1" x14ac:dyDescent="0.55000000000000004">
      <c r="F34" s="169"/>
      <c r="M34" s="169"/>
      <c r="O34"/>
      <c r="P34" s="191"/>
    </row>
    <row r="35" spans="1:19" hidden="1" x14ac:dyDescent="0.55000000000000004">
      <c r="F35" s="169"/>
      <c r="M35" s="169"/>
      <c r="O35"/>
      <c r="P35" s="191"/>
    </row>
    <row r="36" spans="1:19" hidden="1" x14ac:dyDescent="0.55000000000000004">
      <c r="F36" s="169"/>
      <c r="M36" s="169"/>
      <c r="O36"/>
      <c r="P36" s="191"/>
    </row>
    <row r="37" spans="1:19" hidden="1" x14ac:dyDescent="0.55000000000000004">
      <c r="F37" s="169"/>
      <c r="M37" s="169"/>
      <c r="O37"/>
      <c r="P37" s="191"/>
    </row>
    <row r="38" spans="1:19" hidden="1" x14ac:dyDescent="0.55000000000000004">
      <c r="F38" s="169"/>
      <c r="M38" s="169"/>
      <c r="O38"/>
      <c r="P38" s="191"/>
    </row>
    <row r="39" spans="1:19" hidden="1" x14ac:dyDescent="0.55000000000000004">
      <c r="F39" s="169"/>
      <c r="M39" s="169"/>
      <c r="O39"/>
      <c r="P39" s="191"/>
    </row>
    <row r="40" spans="1:19" hidden="1" x14ac:dyDescent="0.55000000000000004">
      <c r="F40" s="169"/>
      <c r="M40" s="169"/>
    </row>
    <row r="41" spans="1:19" hidden="1" x14ac:dyDescent="0.55000000000000004">
      <c r="F41" s="169"/>
      <c r="M41" s="169"/>
    </row>
    <row r="42" spans="1:19" ht="31.5" customHeight="1" thickBot="1" x14ac:dyDescent="0.6">
      <c r="F42" s="169"/>
      <c r="M42" s="169"/>
    </row>
    <row r="43" spans="1:19" ht="14.7" thickTop="1" x14ac:dyDescent="0.55000000000000004">
      <c r="A43" s="171"/>
      <c r="B43" s="195"/>
      <c r="C43" s="171"/>
      <c r="D43" s="171"/>
      <c r="E43" s="195"/>
      <c r="F43" s="172"/>
      <c r="G43" s="171"/>
      <c r="H43" s="171"/>
      <c r="I43" s="195"/>
      <c r="J43" s="171"/>
      <c r="K43" s="171"/>
      <c r="L43" s="195"/>
      <c r="M43" s="172"/>
      <c r="N43" s="171"/>
      <c r="O43" s="171"/>
      <c r="P43" s="195"/>
      <c r="Q43" s="171"/>
      <c r="R43" s="171"/>
      <c r="S43" s="195"/>
    </row>
    <row r="44" spans="1:19" ht="18.3" x14ac:dyDescent="0.7">
      <c r="A44" s="166" t="s">
        <v>542</v>
      </c>
      <c r="B44" s="194"/>
      <c r="C44" s="83"/>
      <c r="D44" s="83"/>
      <c r="E44" s="194"/>
      <c r="F44" s="170"/>
      <c r="G44" s="83"/>
      <c r="H44" s="83" t="s">
        <v>501</v>
      </c>
      <c r="I44" s="194"/>
      <c r="J44" s="83"/>
      <c r="K44" s="83"/>
      <c r="M44" s="169"/>
      <c r="O44" s="166" t="s">
        <v>541</v>
      </c>
      <c r="P44" s="193"/>
      <c r="Q44" s="166"/>
      <c r="R44" s="166"/>
    </row>
    <row r="45" spans="1:19" x14ac:dyDescent="0.55000000000000004">
      <c r="A45" s="111" t="s">
        <v>450</v>
      </c>
      <c r="B45" s="56"/>
      <c r="C45" s="111"/>
      <c r="D45" s="111" t="s">
        <v>451</v>
      </c>
      <c r="E45" s="56"/>
      <c r="F45" s="168"/>
      <c r="G45" s="111"/>
      <c r="H45" s="111" t="s">
        <v>450</v>
      </c>
      <c r="I45" s="56"/>
      <c r="J45" s="111"/>
      <c r="K45" s="111" t="s">
        <v>451</v>
      </c>
      <c r="M45" s="169"/>
      <c r="O45" s="111" t="s">
        <v>450</v>
      </c>
      <c r="P45" s="56"/>
      <c r="Q45" s="111"/>
      <c r="R45" s="111" t="s">
        <v>451</v>
      </c>
    </row>
    <row r="46" spans="1:19" x14ac:dyDescent="0.55000000000000004">
      <c r="F46" s="169"/>
      <c r="M46" s="169"/>
    </row>
    <row r="47" spans="1:19" hidden="1" x14ac:dyDescent="0.55000000000000004">
      <c r="A47" s="165" t="s">
        <v>7</v>
      </c>
      <c r="B47" s="36" t="s">
        <v>38</v>
      </c>
      <c r="D47" s="165" t="s">
        <v>7</v>
      </c>
      <c r="E47" s="36" t="s">
        <v>38</v>
      </c>
      <c r="F47" s="169"/>
      <c r="M47" s="169"/>
    </row>
    <row r="48" spans="1:19" hidden="1" x14ac:dyDescent="0.55000000000000004">
      <c r="A48" s="165" t="s">
        <v>6</v>
      </c>
      <c r="B48" s="36" t="s">
        <v>450</v>
      </c>
      <c r="D48" s="165" t="s">
        <v>6</v>
      </c>
      <c r="E48" s="36" t="s">
        <v>451</v>
      </c>
      <c r="F48" s="169"/>
      <c r="M48" s="169"/>
      <c r="O48" s="165" t="s">
        <v>11</v>
      </c>
      <c r="P48" s="36" t="s">
        <v>456</v>
      </c>
      <c r="R48" s="165" t="s">
        <v>11</v>
      </c>
      <c r="S48" s="36" t="s">
        <v>456</v>
      </c>
    </row>
    <row r="49" spans="1:19" hidden="1" x14ac:dyDescent="0.55000000000000004">
      <c r="A49" s="165" t="s">
        <v>11</v>
      </c>
      <c r="B49" s="36" t="s">
        <v>456</v>
      </c>
      <c r="D49" s="165" t="s">
        <v>11</v>
      </c>
      <c r="E49" s="36" t="s">
        <v>456</v>
      </c>
      <c r="F49" s="169"/>
      <c r="M49" s="169"/>
      <c r="O49" s="165" t="s">
        <v>6</v>
      </c>
      <c r="P49" s="36" t="s">
        <v>450</v>
      </c>
      <c r="R49" s="165" t="s">
        <v>6</v>
      </c>
      <c r="S49" s="36" t="s">
        <v>451</v>
      </c>
    </row>
    <row r="50" spans="1:19" hidden="1" x14ac:dyDescent="0.55000000000000004">
      <c r="F50" s="169"/>
      <c r="M50" s="169"/>
    </row>
    <row r="51" spans="1:19" x14ac:dyDescent="0.55000000000000004">
      <c r="A51" s="165" t="s">
        <v>497</v>
      </c>
      <c r="B51" s="57" t="s">
        <v>498</v>
      </c>
      <c r="D51" s="165" t="s">
        <v>497</v>
      </c>
      <c r="E51" s="57" t="s">
        <v>498</v>
      </c>
      <c r="F51" s="169"/>
      <c r="H51" s="165" t="s">
        <v>497</v>
      </c>
      <c r="I51" s="57" t="s">
        <v>499</v>
      </c>
      <c r="K51" s="165" t="s">
        <v>497</v>
      </c>
      <c r="L51" s="57" t="s">
        <v>499</v>
      </c>
      <c r="M51" s="169"/>
      <c r="O51" s="165" t="s">
        <v>56</v>
      </c>
      <c r="P51" s="57" t="s">
        <v>55</v>
      </c>
      <c r="R51" s="165" t="s">
        <v>56</v>
      </c>
      <c r="S51" s="57" t="s">
        <v>55</v>
      </c>
    </row>
    <row r="52" spans="1:19" x14ac:dyDescent="0.55000000000000004">
      <c r="A52" s="43" t="s">
        <v>30</v>
      </c>
      <c r="B52" s="196">
        <v>14</v>
      </c>
      <c r="D52" s="43" t="s">
        <v>26</v>
      </c>
      <c r="E52" s="196">
        <v>49</v>
      </c>
      <c r="F52" s="169"/>
      <c r="H52" s="43" t="s">
        <v>30</v>
      </c>
      <c r="I52" s="57">
        <v>9</v>
      </c>
      <c r="K52" s="43" t="s">
        <v>26</v>
      </c>
      <c r="L52" s="57">
        <v>14</v>
      </c>
      <c r="M52" s="169"/>
      <c r="O52" s="43" t="s">
        <v>578</v>
      </c>
      <c r="P52" s="196">
        <v>21</v>
      </c>
      <c r="R52" s="43" t="s">
        <v>578</v>
      </c>
      <c r="S52" s="196">
        <v>22</v>
      </c>
    </row>
    <row r="53" spans="1:19" x14ac:dyDescent="0.55000000000000004">
      <c r="A53" s="43" t="s">
        <v>22</v>
      </c>
      <c r="B53" s="196">
        <v>13</v>
      </c>
      <c r="D53" s="43" t="s">
        <v>465</v>
      </c>
      <c r="E53" s="196">
        <v>10</v>
      </c>
      <c r="F53" s="169"/>
      <c r="H53" s="43" t="s">
        <v>444</v>
      </c>
      <c r="I53" s="57">
        <v>1</v>
      </c>
      <c r="K53" s="43" t="s">
        <v>464</v>
      </c>
      <c r="L53" s="57">
        <v>3</v>
      </c>
      <c r="M53" s="169"/>
      <c r="O53" s="58" t="s">
        <v>459</v>
      </c>
      <c r="P53" s="196">
        <v>11</v>
      </c>
      <c r="R53" s="58" t="s">
        <v>26</v>
      </c>
      <c r="S53" s="196">
        <v>20</v>
      </c>
    </row>
    <row r="54" spans="1:19" x14ac:dyDescent="0.55000000000000004">
      <c r="A54" s="43" t="s">
        <v>459</v>
      </c>
      <c r="B54" s="196">
        <v>10</v>
      </c>
      <c r="D54" s="43" t="s">
        <v>464</v>
      </c>
      <c r="E54" s="196">
        <v>7</v>
      </c>
      <c r="F54" s="169"/>
      <c r="H54" s="43" t="s">
        <v>21</v>
      </c>
      <c r="I54" s="57">
        <v>2</v>
      </c>
      <c r="K54" s="43" t="s">
        <v>54</v>
      </c>
      <c r="L54" s="57">
        <v>17</v>
      </c>
      <c r="M54" s="169"/>
      <c r="O54" s="58" t="s">
        <v>577</v>
      </c>
      <c r="P54" s="196">
        <v>9</v>
      </c>
      <c r="R54" s="58" t="s">
        <v>579</v>
      </c>
      <c r="S54" s="196">
        <v>2</v>
      </c>
    </row>
    <row r="55" spans="1:19" x14ac:dyDescent="0.55000000000000004">
      <c r="A55" s="43" t="s">
        <v>35</v>
      </c>
      <c r="B55" s="196">
        <v>8</v>
      </c>
      <c r="D55" s="43" t="s">
        <v>503</v>
      </c>
      <c r="E55" s="196">
        <v>6</v>
      </c>
      <c r="F55" s="169"/>
      <c r="H55" s="43" t="s">
        <v>20</v>
      </c>
      <c r="I55" s="57">
        <v>1</v>
      </c>
      <c r="K55"/>
      <c r="L55" s="191"/>
      <c r="M55" s="169"/>
      <c r="O55" s="58" t="s">
        <v>589</v>
      </c>
      <c r="P55" s="196">
        <v>1</v>
      </c>
      <c r="R55" s="43" t="s">
        <v>54</v>
      </c>
      <c r="S55" s="196">
        <v>22</v>
      </c>
    </row>
    <row r="56" spans="1:19" x14ac:dyDescent="0.55000000000000004">
      <c r="A56" s="43" t="s">
        <v>21</v>
      </c>
      <c r="B56" s="196">
        <v>8</v>
      </c>
      <c r="D56" s="43" t="s">
        <v>24</v>
      </c>
      <c r="E56" s="196">
        <v>6</v>
      </c>
      <c r="F56" s="169"/>
      <c r="H56" s="43" t="s">
        <v>557</v>
      </c>
      <c r="I56" s="57">
        <v>5</v>
      </c>
      <c r="K56"/>
      <c r="L56" s="191"/>
      <c r="M56" s="169"/>
      <c r="O56" s="43" t="s">
        <v>54</v>
      </c>
      <c r="P56" s="196">
        <v>21</v>
      </c>
      <c r="R56"/>
      <c r="S56" s="191"/>
    </row>
    <row r="57" spans="1:19" x14ac:dyDescent="0.55000000000000004">
      <c r="A57" s="43" t="s">
        <v>577</v>
      </c>
      <c r="B57" s="196">
        <v>7</v>
      </c>
      <c r="D57" s="43" t="s">
        <v>579</v>
      </c>
      <c r="E57" s="196">
        <v>2</v>
      </c>
      <c r="F57" s="169"/>
      <c r="H57" s="43" t="s">
        <v>54</v>
      </c>
      <c r="I57" s="57">
        <v>18</v>
      </c>
      <c r="M57" s="169"/>
      <c r="O57"/>
      <c r="P57" s="191"/>
      <c r="R57"/>
      <c r="S57" s="191"/>
    </row>
    <row r="58" spans="1:19" x14ac:dyDescent="0.55000000000000004">
      <c r="A58" s="43" t="s">
        <v>20</v>
      </c>
      <c r="B58" s="196">
        <v>6</v>
      </c>
      <c r="D58" s="43" t="s">
        <v>23</v>
      </c>
      <c r="E58" s="196">
        <v>2</v>
      </c>
      <c r="F58" s="169"/>
      <c r="H58"/>
      <c r="I58" s="191"/>
      <c r="M58" s="169"/>
      <c r="O58"/>
      <c r="P58" s="191"/>
      <c r="R58"/>
      <c r="S58" s="191"/>
    </row>
    <row r="59" spans="1:19" x14ac:dyDescent="0.55000000000000004">
      <c r="A59" s="43" t="s">
        <v>557</v>
      </c>
      <c r="B59" s="196">
        <v>5</v>
      </c>
      <c r="D59" s="43" t="s">
        <v>54</v>
      </c>
      <c r="E59" s="196">
        <v>82</v>
      </c>
      <c r="F59" s="169"/>
      <c r="M59" s="169"/>
      <c r="O59"/>
      <c r="P59" s="191"/>
      <c r="R59"/>
      <c r="S59" s="191"/>
    </row>
    <row r="60" spans="1:19" x14ac:dyDescent="0.55000000000000004">
      <c r="A60" s="43" t="s">
        <v>444</v>
      </c>
      <c r="B60" s="196">
        <v>5</v>
      </c>
      <c r="F60" s="169"/>
      <c r="M60" s="169"/>
      <c r="O60"/>
      <c r="P60" s="191"/>
      <c r="R60"/>
      <c r="S60" s="191"/>
    </row>
    <row r="61" spans="1:19" x14ac:dyDescent="0.55000000000000004">
      <c r="A61" s="43" t="s">
        <v>32</v>
      </c>
      <c r="B61" s="196">
        <v>4</v>
      </c>
      <c r="F61" s="169"/>
      <c r="M61" s="169"/>
      <c r="O61"/>
      <c r="P61" s="191"/>
      <c r="R61"/>
      <c r="S61" s="191"/>
    </row>
    <row r="62" spans="1:19" x14ac:dyDescent="0.55000000000000004">
      <c r="A62" s="43" t="s">
        <v>537</v>
      </c>
      <c r="B62" s="196">
        <v>3</v>
      </c>
      <c r="F62" s="169"/>
      <c r="M62" s="169"/>
      <c r="O62"/>
      <c r="P62" s="191"/>
      <c r="R62"/>
      <c r="S62" s="191"/>
    </row>
    <row r="63" spans="1:19" x14ac:dyDescent="0.55000000000000004">
      <c r="A63" s="43" t="s">
        <v>555</v>
      </c>
      <c r="B63" s="196">
        <v>3</v>
      </c>
      <c r="G63" s="174"/>
      <c r="M63" s="169"/>
      <c r="O63"/>
      <c r="P63" s="191"/>
      <c r="R63"/>
      <c r="S63" s="191"/>
    </row>
    <row r="64" spans="1:19" x14ac:dyDescent="0.55000000000000004">
      <c r="A64" s="43" t="s">
        <v>467</v>
      </c>
      <c r="B64" s="196">
        <v>2</v>
      </c>
      <c r="G64" s="174"/>
      <c r="M64" s="169"/>
      <c r="O64"/>
      <c r="P64" s="191"/>
      <c r="R64"/>
      <c r="S64" s="191"/>
    </row>
    <row r="65" spans="1:19" x14ac:dyDescent="0.55000000000000004">
      <c r="A65" s="43" t="s">
        <v>535</v>
      </c>
      <c r="B65" s="196">
        <v>2</v>
      </c>
      <c r="G65" s="174"/>
      <c r="M65" s="169"/>
      <c r="O65"/>
      <c r="P65" s="191"/>
      <c r="R65"/>
      <c r="S65" s="191"/>
    </row>
    <row r="66" spans="1:19" x14ac:dyDescent="0.55000000000000004">
      <c r="A66" s="43" t="s">
        <v>573</v>
      </c>
      <c r="B66" s="196">
        <v>1</v>
      </c>
      <c r="G66" s="174"/>
      <c r="M66" s="169"/>
      <c r="O66"/>
      <c r="P66" s="191"/>
      <c r="R66"/>
      <c r="S66" s="191"/>
    </row>
    <row r="67" spans="1:19" x14ac:dyDescent="0.55000000000000004">
      <c r="A67" s="43" t="s">
        <v>504</v>
      </c>
      <c r="B67" s="196">
        <v>1</v>
      </c>
      <c r="G67" s="174"/>
      <c r="M67" s="169"/>
      <c r="O67"/>
      <c r="P67" s="191"/>
    </row>
    <row r="68" spans="1:19" x14ac:dyDescent="0.55000000000000004">
      <c r="A68" s="43" t="s">
        <v>34</v>
      </c>
      <c r="B68" s="196">
        <v>1</v>
      </c>
      <c r="O68"/>
      <c r="P68" s="191"/>
    </row>
    <row r="69" spans="1:19" x14ac:dyDescent="0.55000000000000004">
      <c r="A69" s="43" t="s">
        <v>54</v>
      </c>
      <c r="B69" s="196">
        <v>93</v>
      </c>
      <c r="O69"/>
      <c r="P69" s="191"/>
    </row>
    <row r="70" spans="1:19" x14ac:dyDescent="0.55000000000000004">
      <c r="A70"/>
      <c r="B70" s="191"/>
      <c r="O70"/>
      <c r="P70" s="191"/>
    </row>
    <row r="71" spans="1:19" x14ac:dyDescent="0.55000000000000004">
      <c r="O71"/>
      <c r="P71" s="191"/>
    </row>
    <row r="72" spans="1:19" x14ac:dyDescent="0.55000000000000004">
      <c r="O72"/>
      <c r="P72" s="191"/>
    </row>
    <row r="73" spans="1:19" x14ac:dyDescent="0.55000000000000004">
      <c r="O73"/>
      <c r="P73" s="191"/>
    </row>
    <row r="74" spans="1:19" x14ac:dyDescent="0.55000000000000004">
      <c r="O74"/>
      <c r="P74" s="191"/>
    </row>
    <row r="75" spans="1:19" x14ac:dyDescent="0.55000000000000004">
      <c r="O75"/>
      <c r="P75" s="191"/>
    </row>
  </sheetData>
  <sheetProtection formatCells="0" formatColumns="0" formatRows="0" pivotTables="0"/>
  <pageMargins left="0.7" right="0.7" top="0.75" bottom="0.75" header="0.3" footer="0.3"/>
  <pageSetup paperSize="9" orientation="portrait" horizontalDpi="0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8A54-9777-49D3-980C-0E04B9B90CD7}">
  <dimension ref="A1:F82"/>
  <sheetViews>
    <sheetView workbookViewId="0">
      <selection activeCell="B7" sqref="B7"/>
    </sheetView>
  </sheetViews>
  <sheetFormatPr defaultColWidth="9.15625" defaultRowHeight="14.4" x14ac:dyDescent="0.55000000000000004"/>
  <cols>
    <col min="1" max="1" width="9.15625" style="36"/>
    <col min="2" max="2" width="15.83984375" style="36" bestFit="1" customWidth="1"/>
    <col min="3" max="3" width="15.05078125" style="57" bestFit="1" customWidth="1"/>
    <col min="4" max="4" width="9" style="57" bestFit="1" customWidth="1"/>
    <col min="5" max="5" width="9.15625" style="57" bestFit="1" customWidth="1"/>
    <col min="6" max="16384" width="9.15625" style="36"/>
  </cols>
  <sheetData>
    <row r="1" spans="1:6" x14ac:dyDescent="0.55000000000000004">
      <c r="B1" s="36" t="s">
        <v>574</v>
      </c>
    </row>
    <row r="2" spans="1:6" x14ac:dyDescent="0.55000000000000004">
      <c r="A2" s="56"/>
      <c r="B2" s="56"/>
      <c r="C2" s="56"/>
      <c r="D2" s="56"/>
    </row>
    <row r="3" spans="1:6" x14ac:dyDescent="0.55000000000000004">
      <c r="A3" s="57"/>
      <c r="B3" s="165" t="s">
        <v>55</v>
      </c>
      <c r="C3" s="183" t="s">
        <v>564</v>
      </c>
      <c r="E3"/>
      <c r="F3"/>
    </row>
    <row r="4" spans="1:6" x14ac:dyDescent="0.55000000000000004">
      <c r="A4" s="57"/>
      <c r="B4" s="55" t="s">
        <v>56</v>
      </c>
      <c r="C4" s="57" t="s">
        <v>57</v>
      </c>
      <c r="D4" s="57" t="s">
        <v>54</v>
      </c>
      <c r="E4"/>
      <c r="F4"/>
    </row>
    <row r="5" spans="1:6" x14ac:dyDescent="0.55000000000000004">
      <c r="A5" s="57"/>
      <c r="B5" s="43" t="s">
        <v>590</v>
      </c>
      <c r="C5" s="196">
        <v>22</v>
      </c>
      <c r="D5" s="196">
        <v>22</v>
      </c>
      <c r="E5"/>
      <c r="F5"/>
    </row>
    <row r="6" spans="1:6" x14ac:dyDescent="0.55000000000000004">
      <c r="A6" s="57"/>
      <c r="B6" s="58" t="s">
        <v>577</v>
      </c>
      <c r="C6" s="196">
        <v>11</v>
      </c>
      <c r="D6" s="196">
        <v>11</v>
      </c>
      <c r="E6"/>
      <c r="F6"/>
    </row>
    <row r="7" spans="1:6" x14ac:dyDescent="0.55000000000000004">
      <c r="A7" s="57"/>
      <c r="B7" s="58" t="s">
        <v>503</v>
      </c>
      <c r="C7" s="196">
        <v>4</v>
      </c>
      <c r="D7" s="196">
        <v>4</v>
      </c>
      <c r="E7"/>
      <c r="F7"/>
    </row>
    <row r="8" spans="1:6" x14ac:dyDescent="0.55000000000000004">
      <c r="A8" s="57"/>
      <c r="B8" s="58" t="s">
        <v>591</v>
      </c>
      <c r="C8" s="196">
        <v>3</v>
      </c>
      <c r="D8" s="196">
        <v>3</v>
      </c>
      <c r="E8"/>
      <c r="F8"/>
    </row>
    <row r="9" spans="1:6" x14ac:dyDescent="0.55000000000000004">
      <c r="A9" s="57"/>
      <c r="B9" s="58" t="s">
        <v>588</v>
      </c>
      <c r="C9" s="196">
        <v>2</v>
      </c>
      <c r="D9" s="196">
        <v>2</v>
      </c>
      <c r="E9"/>
      <c r="F9"/>
    </row>
    <row r="10" spans="1:6" x14ac:dyDescent="0.55000000000000004">
      <c r="A10" s="57"/>
      <c r="B10" s="58" t="s">
        <v>26</v>
      </c>
      <c r="C10" s="196">
        <v>2</v>
      </c>
      <c r="D10" s="196">
        <v>2</v>
      </c>
      <c r="E10"/>
      <c r="F10"/>
    </row>
    <row r="11" spans="1:6" x14ac:dyDescent="0.55000000000000004">
      <c r="A11" s="57"/>
      <c r="B11" s="43" t="s">
        <v>54</v>
      </c>
      <c r="C11" s="196">
        <v>22</v>
      </c>
      <c r="D11" s="196">
        <v>22</v>
      </c>
      <c r="E11"/>
      <c r="F11"/>
    </row>
    <row r="12" spans="1:6" x14ac:dyDescent="0.55000000000000004">
      <c r="A12" s="57"/>
      <c r="B12"/>
      <c r="C12"/>
      <c r="D12"/>
      <c r="E12"/>
      <c r="F12"/>
    </row>
    <row r="13" spans="1:6" x14ac:dyDescent="0.55000000000000004">
      <c r="A13" s="57"/>
      <c r="B13"/>
      <c r="C13"/>
      <c r="D13"/>
      <c r="E13"/>
      <c r="F13"/>
    </row>
    <row r="14" spans="1:6" x14ac:dyDescent="0.55000000000000004">
      <c r="A14" s="57"/>
      <c r="B14"/>
      <c r="C14"/>
      <c r="D14"/>
      <c r="E14"/>
      <c r="F14"/>
    </row>
    <row r="15" spans="1:6" x14ac:dyDescent="0.55000000000000004">
      <c r="A15" s="57"/>
      <c r="B15"/>
      <c r="C15"/>
      <c r="D15"/>
      <c r="E15"/>
      <c r="F15"/>
    </row>
    <row r="16" spans="1:6" x14ac:dyDescent="0.55000000000000004">
      <c r="A16" s="57"/>
      <c r="B16"/>
      <c r="C16"/>
      <c r="D16"/>
      <c r="E16"/>
      <c r="F16"/>
    </row>
    <row r="17" spans="1:6" x14ac:dyDescent="0.55000000000000004">
      <c r="A17" s="57"/>
      <c r="B17"/>
      <c r="C17"/>
      <c r="D17"/>
      <c r="E17"/>
      <c r="F17"/>
    </row>
    <row r="18" spans="1:6" x14ac:dyDescent="0.55000000000000004">
      <c r="A18" s="57"/>
      <c r="B18"/>
      <c r="C18" s="191"/>
      <c r="D18" s="191"/>
      <c r="E18" s="191"/>
      <c r="F18"/>
    </row>
    <row r="19" spans="1:6" x14ac:dyDescent="0.55000000000000004">
      <c r="A19" s="57"/>
      <c r="B19"/>
      <c r="C19" s="191"/>
      <c r="D19" s="191"/>
      <c r="E19" s="191"/>
      <c r="F19"/>
    </row>
    <row r="20" spans="1:6" x14ac:dyDescent="0.55000000000000004">
      <c r="B20"/>
      <c r="C20" s="191"/>
      <c r="D20" s="191"/>
      <c r="E20" s="191"/>
      <c r="F20"/>
    </row>
    <row r="21" spans="1:6" x14ac:dyDescent="0.55000000000000004">
      <c r="B21"/>
      <c r="C21" s="191"/>
      <c r="D21" s="191"/>
      <c r="E21" s="191"/>
      <c r="F21"/>
    </row>
    <row r="22" spans="1:6" x14ac:dyDescent="0.55000000000000004">
      <c r="B22"/>
      <c r="C22" s="191"/>
      <c r="D22" s="191"/>
      <c r="E22" s="191"/>
      <c r="F22"/>
    </row>
    <row r="23" spans="1:6" x14ac:dyDescent="0.55000000000000004">
      <c r="B23"/>
      <c r="C23" s="191"/>
      <c r="D23" s="191"/>
      <c r="E23" s="191"/>
      <c r="F23"/>
    </row>
    <row r="24" spans="1:6" x14ac:dyDescent="0.55000000000000004">
      <c r="B24"/>
      <c r="C24" s="191"/>
      <c r="D24" s="191"/>
      <c r="E24" s="191"/>
      <c r="F24"/>
    </row>
    <row r="25" spans="1:6" x14ac:dyDescent="0.55000000000000004">
      <c r="B25"/>
      <c r="C25" s="191"/>
      <c r="D25" s="191"/>
      <c r="E25" s="191"/>
      <c r="F25"/>
    </row>
    <row r="26" spans="1:6" x14ac:dyDescent="0.55000000000000004">
      <c r="B26"/>
      <c r="C26" s="191"/>
      <c r="D26" s="191"/>
      <c r="E26" s="191"/>
      <c r="F26"/>
    </row>
    <row r="27" spans="1:6" x14ac:dyDescent="0.55000000000000004">
      <c r="B27"/>
      <c r="C27" s="191"/>
      <c r="D27" s="191"/>
      <c r="E27" s="191"/>
      <c r="F27"/>
    </row>
    <row r="28" spans="1:6" x14ac:dyDescent="0.55000000000000004">
      <c r="B28"/>
      <c r="C28" s="191"/>
      <c r="D28" s="191"/>
      <c r="E28" s="191"/>
      <c r="F28"/>
    </row>
    <row r="29" spans="1:6" x14ac:dyDescent="0.55000000000000004">
      <c r="B29"/>
      <c r="C29" s="191"/>
      <c r="D29" s="191"/>
      <c r="E29" s="191"/>
      <c r="F29"/>
    </row>
    <row r="30" spans="1:6" x14ac:dyDescent="0.55000000000000004">
      <c r="B30"/>
      <c r="C30" s="191"/>
      <c r="D30" s="191"/>
      <c r="E30" s="191"/>
      <c r="F30"/>
    </row>
    <row r="31" spans="1:6" x14ac:dyDescent="0.55000000000000004">
      <c r="B31"/>
      <c r="C31" s="191"/>
      <c r="D31" s="191"/>
      <c r="E31" s="191"/>
      <c r="F31"/>
    </row>
    <row r="32" spans="1:6" x14ac:dyDescent="0.55000000000000004">
      <c r="B32"/>
      <c r="C32" s="191"/>
      <c r="D32" s="191"/>
      <c r="E32" s="191"/>
    </row>
    <row r="33" spans="2:5" x14ac:dyDescent="0.55000000000000004">
      <c r="B33"/>
      <c r="C33" s="191"/>
      <c r="D33" s="191"/>
      <c r="E33" s="191"/>
    </row>
    <row r="34" spans="2:5" x14ac:dyDescent="0.55000000000000004">
      <c r="B34"/>
      <c r="C34" s="191"/>
      <c r="D34" s="191"/>
      <c r="E34" s="191"/>
    </row>
    <row r="35" spans="2:5" x14ac:dyDescent="0.55000000000000004">
      <c r="B35"/>
      <c r="C35" s="191"/>
      <c r="D35" s="191"/>
      <c r="E35" s="191"/>
    </row>
    <row r="36" spans="2:5" x14ac:dyDescent="0.55000000000000004">
      <c r="B36"/>
      <c r="C36" s="191"/>
      <c r="D36" s="191"/>
      <c r="E36" s="191"/>
    </row>
    <row r="37" spans="2:5" x14ac:dyDescent="0.55000000000000004">
      <c r="B37"/>
      <c r="C37" s="191"/>
      <c r="D37" s="191"/>
      <c r="E37" s="191"/>
    </row>
    <row r="38" spans="2:5" x14ac:dyDescent="0.55000000000000004">
      <c r="B38"/>
      <c r="C38" s="191"/>
      <c r="D38" s="191"/>
      <c r="E38" s="191"/>
    </row>
    <row r="39" spans="2:5" x14ac:dyDescent="0.55000000000000004">
      <c r="B39"/>
      <c r="C39" s="191"/>
      <c r="D39" s="191"/>
      <c r="E39" s="191"/>
    </row>
    <row r="40" spans="2:5" x14ac:dyDescent="0.55000000000000004">
      <c r="B40"/>
      <c r="C40" s="191"/>
      <c r="D40" s="191"/>
      <c r="E40" s="191"/>
    </row>
    <row r="41" spans="2:5" x14ac:dyDescent="0.55000000000000004">
      <c r="B41"/>
      <c r="C41" s="191"/>
      <c r="D41" s="191"/>
      <c r="E41" s="191"/>
    </row>
    <row r="42" spans="2:5" x14ac:dyDescent="0.55000000000000004">
      <c r="B42"/>
      <c r="C42" s="191"/>
      <c r="D42" s="191"/>
      <c r="E42" s="191"/>
    </row>
    <row r="43" spans="2:5" x14ac:dyDescent="0.55000000000000004">
      <c r="B43"/>
      <c r="C43" s="191"/>
      <c r="D43" s="191"/>
      <c r="E43" s="191"/>
    </row>
    <row r="44" spans="2:5" x14ac:dyDescent="0.55000000000000004">
      <c r="B44"/>
      <c r="C44" s="191"/>
      <c r="D44" s="191"/>
      <c r="E44" s="191"/>
    </row>
    <row r="45" spans="2:5" x14ac:dyDescent="0.55000000000000004">
      <c r="B45"/>
      <c r="C45" s="191"/>
      <c r="D45" s="191"/>
      <c r="E45" s="191"/>
    </row>
    <row r="46" spans="2:5" x14ac:dyDescent="0.55000000000000004">
      <c r="B46"/>
      <c r="C46" s="191"/>
      <c r="D46" s="191"/>
      <c r="E46" s="191"/>
    </row>
    <row r="47" spans="2:5" x14ac:dyDescent="0.55000000000000004">
      <c r="B47"/>
      <c r="C47" s="191"/>
      <c r="D47" s="191"/>
      <c r="E47" s="191"/>
    </row>
    <row r="48" spans="2:5" x14ac:dyDescent="0.55000000000000004">
      <c r="B48"/>
      <c r="C48" s="191"/>
      <c r="D48" s="191"/>
      <c r="E48" s="191"/>
    </row>
    <row r="49" spans="2:5" x14ac:dyDescent="0.55000000000000004">
      <c r="B49"/>
      <c r="C49" s="191"/>
      <c r="D49" s="191"/>
      <c r="E49" s="191"/>
    </row>
    <row r="50" spans="2:5" x14ac:dyDescent="0.55000000000000004">
      <c r="B50"/>
      <c r="C50" s="191"/>
      <c r="D50" s="191"/>
      <c r="E50" s="191"/>
    </row>
    <row r="51" spans="2:5" x14ac:dyDescent="0.55000000000000004">
      <c r="B51"/>
      <c r="C51" s="191"/>
      <c r="D51" s="191"/>
      <c r="E51" s="191"/>
    </row>
    <row r="52" spans="2:5" x14ac:dyDescent="0.55000000000000004">
      <c r="B52"/>
      <c r="C52" s="191"/>
      <c r="D52" s="191"/>
      <c r="E52" s="191"/>
    </row>
    <row r="53" spans="2:5" x14ac:dyDescent="0.55000000000000004">
      <c r="B53"/>
      <c r="C53" s="191"/>
      <c r="D53" s="191"/>
      <c r="E53" s="191"/>
    </row>
    <row r="54" spans="2:5" x14ac:dyDescent="0.55000000000000004">
      <c r="B54"/>
      <c r="C54" s="191"/>
      <c r="D54" s="191"/>
      <c r="E54" s="191"/>
    </row>
    <row r="55" spans="2:5" x14ac:dyDescent="0.55000000000000004">
      <c r="B55"/>
      <c r="C55" s="191"/>
      <c r="D55" s="191"/>
      <c r="E55" s="191"/>
    </row>
    <row r="56" spans="2:5" x14ac:dyDescent="0.55000000000000004">
      <c r="B56"/>
      <c r="C56" s="191"/>
      <c r="D56" s="191"/>
      <c r="E56" s="191"/>
    </row>
    <row r="57" spans="2:5" x14ac:dyDescent="0.55000000000000004">
      <c r="B57"/>
      <c r="C57" s="191"/>
      <c r="D57" s="191"/>
      <c r="E57" s="191"/>
    </row>
    <row r="58" spans="2:5" x14ac:dyDescent="0.55000000000000004">
      <c r="B58"/>
      <c r="C58" s="191"/>
      <c r="D58" s="191"/>
      <c r="E58" s="191"/>
    </row>
    <row r="59" spans="2:5" x14ac:dyDescent="0.55000000000000004">
      <c r="B59"/>
      <c r="C59" s="191"/>
      <c r="D59" s="191"/>
      <c r="E59" s="191"/>
    </row>
    <row r="60" spans="2:5" x14ac:dyDescent="0.55000000000000004">
      <c r="B60"/>
      <c r="C60" s="191"/>
      <c r="D60" s="191"/>
      <c r="E60" s="191"/>
    </row>
    <row r="61" spans="2:5" x14ac:dyDescent="0.55000000000000004">
      <c r="B61"/>
      <c r="C61" s="191"/>
      <c r="D61" s="191"/>
      <c r="E61" s="191"/>
    </row>
    <row r="62" spans="2:5" x14ac:dyDescent="0.55000000000000004">
      <c r="B62"/>
      <c r="C62" s="191"/>
      <c r="D62" s="191"/>
      <c r="E62" s="191"/>
    </row>
    <row r="63" spans="2:5" x14ac:dyDescent="0.55000000000000004">
      <c r="B63"/>
      <c r="C63" s="191"/>
      <c r="D63" s="191"/>
      <c r="E63" s="191"/>
    </row>
    <row r="64" spans="2:5" x14ac:dyDescent="0.55000000000000004">
      <c r="B64"/>
      <c r="C64" s="191"/>
      <c r="D64" s="191"/>
      <c r="E64" s="191"/>
    </row>
    <row r="65" spans="2:5" x14ac:dyDescent="0.55000000000000004">
      <c r="B65"/>
      <c r="C65" s="191"/>
      <c r="D65" s="191"/>
      <c r="E65" s="191"/>
    </row>
    <row r="66" spans="2:5" x14ac:dyDescent="0.55000000000000004">
      <c r="B66"/>
      <c r="C66" s="191"/>
      <c r="D66" s="191"/>
      <c r="E66" s="191"/>
    </row>
    <row r="67" spans="2:5" x14ac:dyDescent="0.55000000000000004">
      <c r="B67"/>
      <c r="C67" s="191"/>
      <c r="D67" s="191"/>
      <c r="E67" s="191"/>
    </row>
    <row r="68" spans="2:5" x14ac:dyDescent="0.55000000000000004">
      <c r="B68"/>
      <c r="C68" s="191"/>
      <c r="D68" s="191"/>
      <c r="E68" s="191"/>
    </row>
    <row r="69" spans="2:5" x14ac:dyDescent="0.55000000000000004">
      <c r="B69"/>
      <c r="C69" s="191"/>
      <c r="D69" s="191"/>
      <c r="E69" s="191"/>
    </row>
    <row r="70" spans="2:5" x14ac:dyDescent="0.55000000000000004">
      <c r="B70"/>
      <c r="C70" s="191"/>
      <c r="D70" s="191"/>
      <c r="E70" s="191"/>
    </row>
    <row r="71" spans="2:5" x14ac:dyDescent="0.55000000000000004">
      <c r="B71"/>
      <c r="C71" s="191"/>
      <c r="D71" s="191"/>
      <c r="E71" s="191"/>
    </row>
    <row r="72" spans="2:5" x14ac:dyDescent="0.55000000000000004">
      <c r="B72"/>
      <c r="C72" s="191"/>
      <c r="D72" s="191"/>
      <c r="E72" s="191"/>
    </row>
    <row r="73" spans="2:5" x14ac:dyDescent="0.55000000000000004">
      <c r="B73"/>
      <c r="C73" s="191"/>
      <c r="D73" s="191"/>
      <c r="E73" s="191"/>
    </row>
    <row r="74" spans="2:5" x14ac:dyDescent="0.55000000000000004">
      <c r="B74"/>
      <c r="C74" s="191"/>
      <c r="D74" s="191"/>
      <c r="E74" s="191"/>
    </row>
    <row r="75" spans="2:5" x14ac:dyDescent="0.55000000000000004">
      <c r="B75"/>
      <c r="C75" s="191"/>
      <c r="D75" s="191"/>
      <c r="E75" s="191"/>
    </row>
    <row r="76" spans="2:5" x14ac:dyDescent="0.55000000000000004">
      <c r="B76"/>
      <c r="C76" s="191"/>
      <c r="D76" s="191"/>
      <c r="E76" s="191"/>
    </row>
    <row r="77" spans="2:5" x14ac:dyDescent="0.55000000000000004">
      <c r="B77"/>
      <c r="C77" s="191"/>
      <c r="D77" s="191"/>
      <c r="E77" s="191"/>
    </row>
    <row r="78" spans="2:5" x14ac:dyDescent="0.55000000000000004">
      <c r="B78"/>
      <c r="C78" s="191"/>
      <c r="D78" s="191"/>
      <c r="E78" s="191"/>
    </row>
    <row r="79" spans="2:5" x14ac:dyDescent="0.55000000000000004">
      <c r="B79"/>
      <c r="C79" s="191"/>
      <c r="D79" s="191"/>
      <c r="E79" s="191"/>
    </row>
    <row r="80" spans="2:5" x14ac:dyDescent="0.55000000000000004">
      <c r="B80"/>
      <c r="C80" s="191"/>
      <c r="D80" s="191"/>
      <c r="E80" s="191"/>
    </row>
    <row r="81" spans="2:5" x14ac:dyDescent="0.55000000000000004">
      <c r="B81"/>
      <c r="C81" s="191"/>
      <c r="D81" s="191"/>
      <c r="E81" s="191"/>
    </row>
    <row r="82" spans="2:5" x14ac:dyDescent="0.55000000000000004">
      <c r="B82"/>
      <c r="C82" s="191"/>
      <c r="D82" s="191"/>
      <c r="E82" s="191"/>
    </row>
  </sheetData>
  <sheetProtection formatCells="0" formatColumns="0" formatRows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EF49-60ED-46D9-87D2-C7BBC3186253}">
  <dimension ref="A1:J94"/>
  <sheetViews>
    <sheetView topLeftCell="A34" workbookViewId="0">
      <selection activeCell="D67" sqref="D67"/>
    </sheetView>
  </sheetViews>
  <sheetFormatPr defaultRowHeight="14.4" x14ac:dyDescent="0.55000000000000004"/>
  <cols>
    <col min="2" max="2" width="16.83984375" bestFit="1" customWidth="1"/>
    <col min="3" max="3" width="11.26171875" customWidth="1"/>
  </cols>
  <sheetData>
    <row r="1" spans="1:10" x14ac:dyDescent="0.55000000000000004">
      <c r="A1" s="1"/>
      <c r="B1" s="2" t="s">
        <v>19</v>
      </c>
      <c r="C1" s="3" t="s">
        <v>9</v>
      </c>
      <c r="D1" s="4" t="s">
        <v>36</v>
      </c>
      <c r="E1" s="1"/>
      <c r="F1" s="1" t="s">
        <v>39</v>
      </c>
      <c r="G1" s="1"/>
      <c r="H1" s="1"/>
      <c r="I1" s="1"/>
      <c r="J1" s="1"/>
    </row>
    <row r="2" spans="1:10" x14ac:dyDescent="0.55000000000000004">
      <c r="B2" s="5" t="s">
        <v>23</v>
      </c>
      <c r="C2">
        <v>2002</v>
      </c>
      <c r="D2" s="6" t="s">
        <v>16</v>
      </c>
      <c r="G2" t="s">
        <v>40</v>
      </c>
    </row>
    <row r="3" spans="1:10" x14ac:dyDescent="0.55000000000000004">
      <c r="B3" s="5" t="s">
        <v>24</v>
      </c>
      <c r="C3">
        <v>2002</v>
      </c>
      <c r="D3" s="6" t="s">
        <v>16</v>
      </c>
      <c r="F3">
        <v>6</v>
      </c>
      <c r="G3" t="s">
        <v>41</v>
      </c>
    </row>
    <row r="4" spans="1:10" x14ac:dyDescent="0.55000000000000004">
      <c r="B4" s="5" t="s">
        <v>30</v>
      </c>
      <c r="C4">
        <v>2004</v>
      </c>
      <c r="D4" s="6" t="s">
        <v>18</v>
      </c>
      <c r="F4">
        <v>7</v>
      </c>
      <c r="G4" t="s">
        <v>42</v>
      </c>
    </row>
    <row r="5" spans="1:10" x14ac:dyDescent="0.55000000000000004">
      <c r="B5" s="5" t="s">
        <v>32</v>
      </c>
      <c r="C5">
        <v>2005</v>
      </c>
      <c r="D5" s="6" t="s">
        <v>18</v>
      </c>
      <c r="F5">
        <v>8</v>
      </c>
      <c r="G5" t="s">
        <v>43</v>
      </c>
    </row>
    <row r="6" spans="1:10" x14ac:dyDescent="0.55000000000000004">
      <c r="B6" s="5" t="s">
        <v>26</v>
      </c>
      <c r="C6">
        <v>2007</v>
      </c>
      <c r="D6" s="6" t="s">
        <v>16</v>
      </c>
      <c r="F6">
        <v>9</v>
      </c>
      <c r="G6" t="s">
        <v>44</v>
      </c>
    </row>
    <row r="7" spans="1:10" x14ac:dyDescent="0.55000000000000004">
      <c r="B7" s="5" t="s">
        <v>25</v>
      </c>
      <c r="C7">
        <v>2000</v>
      </c>
      <c r="D7" s="6" t="s">
        <v>16</v>
      </c>
      <c r="F7">
        <v>10</v>
      </c>
      <c r="G7" t="s">
        <v>45</v>
      </c>
    </row>
    <row r="8" spans="1:10" x14ac:dyDescent="0.55000000000000004">
      <c r="B8" s="5" t="s">
        <v>35</v>
      </c>
      <c r="C8">
        <v>2004</v>
      </c>
      <c r="D8" s="6" t="s">
        <v>18</v>
      </c>
      <c r="F8">
        <v>11</v>
      </c>
      <c r="G8" t="s">
        <v>46</v>
      </c>
    </row>
    <row r="9" spans="1:10" x14ac:dyDescent="0.55000000000000004">
      <c r="B9" s="5" t="s">
        <v>21</v>
      </c>
      <c r="C9">
        <v>2006</v>
      </c>
      <c r="D9" s="6" t="s">
        <v>18</v>
      </c>
      <c r="F9">
        <v>12</v>
      </c>
      <c r="G9" t="s">
        <v>47</v>
      </c>
    </row>
    <row r="10" spans="1:10" x14ac:dyDescent="0.55000000000000004">
      <c r="B10" s="5" t="s">
        <v>27</v>
      </c>
      <c r="C10">
        <v>1999</v>
      </c>
      <c r="D10" s="6" t="s">
        <v>18</v>
      </c>
      <c r="F10">
        <v>13</v>
      </c>
      <c r="G10" t="s">
        <v>48</v>
      </c>
    </row>
    <row r="11" spans="1:10" x14ac:dyDescent="0.55000000000000004">
      <c r="B11" s="5" t="s">
        <v>33</v>
      </c>
      <c r="C11">
        <v>2003</v>
      </c>
      <c r="D11" s="6" t="s">
        <v>18</v>
      </c>
      <c r="F11">
        <v>14</v>
      </c>
      <c r="G11" t="s">
        <v>49</v>
      </c>
    </row>
    <row r="12" spans="1:10" x14ac:dyDescent="0.55000000000000004">
      <c r="B12" s="5" t="s">
        <v>20</v>
      </c>
      <c r="C12">
        <v>2003</v>
      </c>
      <c r="D12" s="6" t="s">
        <v>18</v>
      </c>
      <c r="F12">
        <v>15</v>
      </c>
      <c r="G12" t="s">
        <v>50</v>
      </c>
    </row>
    <row r="13" spans="1:10" x14ac:dyDescent="0.55000000000000004">
      <c r="B13" s="5" t="s">
        <v>22</v>
      </c>
      <c r="C13">
        <v>2007</v>
      </c>
      <c r="D13" s="6" t="s">
        <v>18</v>
      </c>
      <c r="F13">
        <v>16</v>
      </c>
      <c r="G13" t="s">
        <v>51</v>
      </c>
    </row>
    <row r="14" spans="1:10" x14ac:dyDescent="0.55000000000000004">
      <c r="B14" s="5" t="s">
        <v>28</v>
      </c>
      <c r="C14">
        <v>1999</v>
      </c>
      <c r="D14" s="6" t="s">
        <v>18</v>
      </c>
      <c r="F14">
        <v>17</v>
      </c>
      <c r="G14" t="s">
        <v>52</v>
      </c>
    </row>
    <row r="15" spans="1:10" x14ac:dyDescent="0.55000000000000004">
      <c r="B15" s="5" t="s">
        <v>34</v>
      </c>
      <c r="C15">
        <v>2004</v>
      </c>
      <c r="D15" s="6" t="s">
        <v>18</v>
      </c>
      <c r="F15">
        <v>18</v>
      </c>
      <c r="G15" t="s">
        <v>251</v>
      </c>
    </row>
    <row r="16" spans="1:10" x14ac:dyDescent="0.55000000000000004">
      <c r="B16" s="5" t="s">
        <v>29</v>
      </c>
      <c r="C16">
        <v>2001</v>
      </c>
      <c r="D16" s="6" t="s">
        <v>18</v>
      </c>
      <c r="F16">
        <v>19</v>
      </c>
      <c r="G16" t="s">
        <v>251</v>
      </c>
    </row>
    <row r="17" spans="2:7" x14ac:dyDescent="0.55000000000000004">
      <c r="B17" s="5" t="s">
        <v>31</v>
      </c>
      <c r="C17">
        <v>2003</v>
      </c>
      <c r="D17" s="6" t="s">
        <v>16</v>
      </c>
      <c r="F17">
        <v>20</v>
      </c>
      <c r="G17" t="s">
        <v>251</v>
      </c>
    </row>
    <row r="18" spans="2:7" x14ac:dyDescent="0.55000000000000004">
      <c r="B18" s="5" t="s">
        <v>352</v>
      </c>
      <c r="C18">
        <v>2000</v>
      </c>
      <c r="D18" s="6" t="s">
        <v>18</v>
      </c>
      <c r="F18">
        <v>21</v>
      </c>
      <c r="G18" t="s">
        <v>251</v>
      </c>
    </row>
    <row r="19" spans="2:7" x14ac:dyDescent="0.55000000000000004">
      <c r="B19" s="5" t="s">
        <v>353</v>
      </c>
      <c r="C19">
        <v>2000</v>
      </c>
      <c r="D19" s="6" t="s">
        <v>16</v>
      </c>
      <c r="F19">
        <v>22</v>
      </c>
      <c r="G19" t="s">
        <v>251</v>
      </c>
    </row>
    <row r="20" spans="2:7" x14ac:dyDescent="0.55000000000000004">
      <c r="B20" s="5" t="s">
        <v>444</v>
      </c>
      <c r="C20">
        <v>2003</v>
      </c>
      <c r="D20" s="6" t="s">
        <v>18</v>
      </c>
      <c r="F20">
        <v>23</v>
      </c>
      <c r="G20" t="s">
        <v>251</v>
      </c>
    </row>
    <row r="21" spans="2:7" x14ac:dyDescent="0.55000000000000004">
      <c r="B21" s="5" t="s">
        <v>458</v>
      </c>
      <c r="C21">
        <v>2006</v>
      </c>
      <c r="D21" s="6" t="s">
        <v>16</v>
      </c>
      <c r="F21">
        <v>24</v>
      </c>
      <c r="G21" t="s">
        <v>251</v>
      </c>
    </row>
    <row r="22" spans="2:7" x14ac:dyDescent="0.55000000000000004">
      <c r="B22" s="5" t="s">
        <v>473</v>
      </c>
      <c r="C22">
        <v>2008</v>
      </c>
      <c r="D22" s="6" t="s">
        <v>16</v>
      </c>
      <c r="F22">
        <v>25</v>
      </c>
      <c r="G22" t="s">
        <v>251</v>
      </c>
    </row>
    <row r="23" spans="2:7" x14ac:dyDescent="0.55000000000000004">
      <c r="B23" s="5" t="s">
        <v>459</v>
      </c>
      <c r="C23">
        <v>2009</v>
      </c>
      <c r="D23" s="6" t="s">
        <v>18</v>
      </c>
      <c r="F23">
        <v>26</v>
      </c>
      <c r="G23" t="s">
        <v>251</v>
      </c>
    </row>
    <row r="24" spans="2:7" x14ac:dyDescent="0.55000000000000004">
      <c r="B24" s="5" t="s">
        <v>460</v>
      </c>
      <c r="C24">
        <v>2013</v>
      </c>
      <c r="D24" s="6" t="s">
        <v>16</v>
      </c>
      <c r="F24">
        <v>27</v>
      </c>
      <c r="G24" t="s">
        <v>251</v>
      </c>
    </row>
    <row r="25" spans="2:7" x14ac:dyDescent="0.55000000000000004">
      <c r="B25" s="5" t="s">
        <v>461</v>
      </c>
      <c r="C25">
        <v>2014</v>
      </c>
      <c r="D25" s="6" t="s">
        <v>16</v>
      </c>
      <c r="F25">
        <v>28</v>
      </c>
      <c r="G25" t="s">
        <v>251</v>
      </c>
    </row>
    <row r="26" spans="2:7" x14ac:dyDescent="0.55000000000000004">
      <c r="B26" s="5" t="s">
        <v>462</v>
      </c>
      <c r="C26">
        <v>2013</v>
      </c>
      <c r="D26" s="6" t="s">
        <v>18</v>
      </c>
      <c r="F26">
        <v>29</v>
      </c>
      <c r="G26" t="s">
        <v>251</v>
      </c>
    </row>
    <row r="27" spans="2:7" x14ac:dyDescent="0.55000000000000004">
      <c r="B27" s="5" t="s">
        <v>463</v>
      </c>
      <c r="C27">
        <v>2010</v>
      </c>
      <c r="D27" s="6" t="s">
        <v>16</v>
      </c>
      <c r="F27" t="s">
        <v>354</v>
      </c>
      <c r="G27" t="s">
        <v>251</v>
      </c>
    </row>
    <row r="28" spans="2:7" x14ac:dyDescent="0.55000000000000004">
      <c r="B28" s="5" t="s">
        <v>464</v>
      </c>
      <c r="C28">
        <v>2007</v>
      </c>
      <c r="D28" s="6" t="s">
        <v>16</v>
      </c>
    </row>
    <row r="29" spans="2:7" x14ac:dyDescent="0.55000000000000004">
      <c r="B29" s="5" t="s">
        <v>465</v>
      </c>
      <c r="C29">
        <v>2005</v>
      </c>
      <c r="D29" s="6" t="s">
        <v>16</v>
      </c>
    </row>
    <row r="30" spans="2:7" x14ac:dyDescent="0.55000000000000004">
      <c r="B30" s="5" t="s">
        <v>466</v>
      </c>
      <c r="C30">
        <v>2004</v>
      </c>
      <c r="D30" s="6" t="s">
        <v>16</v>
      </c>
    </row>
    <row r="31" spans="2:7" x14ac:dyDescent="0.55000000000000004">
      <c r="B31" s="5" t="s">
        <v>467</v>
      </c>
      <c r="C31">
        <v>2008</v>
      </c>
      <c r="D31" s="6" t="s">
        <v>18</v>
      </c>
    </row>
    <row r="32" spans="2:7" x14ac:dyDescent="0.55000000000000004">
      <c r="B32" s="5" t="s">
        <v>468</v>
      </c>
      <c r="C32">
        <v>2011</v>
      </c>
      <c r="D32" s="6" t="s">
        <v>16</v>
      </c>
    </row>
    <row r="33" spans="2:4" x14ac:dyDescent="0.55000000000000004">
      <c r="B33" s="5" t="s">
        <v>469</v>
      </c>
      <c r="C33">
        <v>2003</v>
      </c>
      <c r="D33" s="6" t="s">
        <v>18</v>
      </c>
    </row>
    <row r="34" spans="2:4" x14ac:dyDescent="0.55000000000000004">
      <c r="B34" s="5" t="s">
        <v>470</v>
      </c>
      <c r="C34">
        <v>2006</v>
      </c>
      <c r="D34" s="6" t="s">
        <v>16</v>
      </c>
    </row>
    <row r="35" spans="2:4" x14ac:dyDescent="0.55000000000000004">
      <c r="B35" s="5" t="s">
        <v>471</v>
      </c>
      <c r="C35">
        <v>2013</v>
      </c>
      <c r="D35" s="6" t="s">
        <v>18</v>
      </c>
    </row>
    <row r="36" spans="2:4" x14ac:dyDescent="0.55000000000000004">
      <c r="B36" s="5" t="s">
        <v>472</v>
      </c>
      <c r="C36">
        <v>2004</v>
      </c>
      <c r="D36" s="6" t="s">
        <v>16</v>
      </c>
    </row>
    <row r="37" spans="2:4" x14ac:dyDescent="0.55000000000000004">
      <c r="B37" s="5" t="s">
        <v>477</v>
      </c>
      <c r="C37">
        <v>2014</v>
      </c>
      <c r="D37" s="6" t="s">
        <v>16</v>
      </c>
    </row>
    <row r="38" spans="2:4" x14ac:dyDescent="0.55000000000000004">
      <c r="B38" s="5" t="s">
        <v>478</v>
      </c>
      <c r="C38">
        <v>2011</v>
      </c>
      <c r="D38" s="6" t="s">
        <v>18</v>
      </c>
    </row>
    <row r="39" spans="2:4" x14ac:dyDescent="0.55000000000000004">
      <c r="B39" s="5" t="s">
        <v>496</v>
      </c>
      <c r="C39">
        <v>2013</v>
      </c>
      <c r="D39" s="6" t="s">
        <v>16</v>
      </c>
    </row>
    <row r="40" spans="2:4" x14ac:dyDescent="0.55000000000000004">
      <c r="B40" s="5" t="s">
        <v>491</v>
      </c>
      <c r="C40">
        <v>2000</v>
      </c>
      <c r="D40" s="6" t="s">
        <v>493</v>
      </c>
    </row>
    <row r="41" spans="2:4" x14ac:dyDescent="0.55000000000000004">
      <c r="B41" s="5" t="s">
        <v>503</v>
      </c>
      <c r="C41">
        <v>2013</v>
      </c>
      <c r="D41" s="6" t="s">
        <v>16</v>
      </c>
    </row>
    <row r="42" spans="2:4" x14ac:dyDescent="0.55000000000000004">
      <c r="B42" s="5" t="s">
        <v>504</v>
      </c>
      <c r="C42">
        <v>2006</v>
      </c>
      <c r="D42" s="6" t="s">
        <v>18</v>
      </c>
    </row>
    <row r="43" spans="2:4" x14ac:dyDescent="0.55000000000000004">
      <c r="B43" s="5" t="s">
        <v>510</v>
      </c>
      <c r="C43">
        <v>2003</v>
      </c>
      <c r="D43" s="6" t="s">
        <v>18</v>
      </c>
    </row>
    <row r="44" spans="2:4" x14ac:dyDescent="0.55000000000000004">
      <c r="B44" s="5" t="s">
        <v>531</v>
      </c>
      <c r="C44">
        <v>2014</v>
      </c>
      <c r="D44" s="6" t="s">
        <v>16</v>
      </c>
    </row>
    <row r="45" spans="2:4" x14ac:dyDescent="0.55000000000000004">
      <c r="B45" s="5" t="s">
        <v>532</v>
      </c>
      <c r="C45">
        <v>2012</v>
      </c>
      <c r="D45" s="6" t="s">
        <v>18</v>
      </c>
    </row>
    <row r="46" spans="2:4" x14ac:dyDescent="0.55000000000000004">
      <c r="B46" s="5" t="s">
        <v>533</v>
      </c>
      <c r="C46">
        <v>2011</v>
      </c>
      <c r="D46" s="6" t="s">
        <v>18</v>
      </c>
    </row>
    <row r="47" spans="2:4" x14ac:dyDescent="0.55000000000000004">
      <c r="B47" s="5" t="s">
        <v>534</v>
      </c>
      <c r="C47">
        <v>2011</v>
      </c>
      <c r="D47" s="6" t="s">
        <v>18</v>
      </c>
    </row>
    <row r="48" spans="2:4" x14ac:dyDescent="0.55000000000000004">
      <c r="B48" s="5" t="s">
        <v>535</v>
      </c>
      <c r="C48">
        <v>2007</v>
      </c>
      <c r="D48" s="6" t="s">
        <v>18</v>
      </c>
    </row>
    <row r="49" spans="2:4" x14ac:dyDescent="0.55000000000000004">
      <c r="B49" s="5" t="s">
        <v>536</v>
      </c>
      <c r="C49">
        <v>2006</v>
      </c>
      <c r="D49" s="6" t="s">
        <v>18</v>
      </c>
    </row>
    <row r="50" spans="2:4" x14ac:dyDescent="0.55000000000000004">
      <c r="B50" s="5" t="s">
        <v>537</v>
      </c>
      <c r="C50">
        <v>2014</v>
      </c>
      <c r="D50" s="6" t="s">
        <v>18</v>
      </c>
    </row>
    <row r="51" spans="2:4" x14ac:dyDescent="0.55000000000000004">
      <c r="B51" s="5" t="s">
        <v>547</v>
      </c>
      <c r="C51">
        <v>2012</v>
      </c>
      <c r="D51" s="6" t="s">
        <v>18</v>
      </c>
    </row>
    <row r="52" spans="2:4" x14ac:dyDescent="0.55000000000000004">
      <c r="B52" s="5" t="s">
        <v>549</v>
      </c>
      <c r="C52">
        <v>2013</v>
      </c>
      <c r="D52" s="6" t="s">
        <v>18</v>
      </c>
    </row>
    <row r="53" spans="2:4" x14ac:dyDescent="0.55000000000000004">
      <c r="B53" s="5" t="s">
        <v>556</v>
      </c>
      <c r="C53">
        <v>2010</v>
      </c>
      <c r="D53" s="6" t="s">
        <v>18</v>
      </c>
    </row>
    <row r="54" spans="2:4" x14ac:dyDescent="0.55000000000000004">
      <c r="B54" s="5" t="s">
        <v>558</v>
      </c>
      <c r="C54">
        <v>2004</v>
      </c>
      <c r="D54" s="6" t="s">
        <v>18</v>
      </c>
    </row>
    <row r="55" spans="2:4" x14ac:dyDescent="0.55000000000000004">
      <c r="B55" s="5" t="s">
        <v>565</v>
      </c>
      <c r="C55">
        <v>2015</v>
      </c>
      <c r="D55" s="6" t="s">
        <v>16</v>
      </c>
    </row>
    <row r="56" spans="2:4" x14ac:dyDescent="0.55000000000000004">
      <c r="B56" s="5" t="s">
        <v>566</v>
      </c>
      <c r="C56">
        <v>2013</v>
      </c>
      <c r="D56" s="6" t="s">
        <v>16</v>
      </c>
    </row>
    <row r="57" spans="2:4" x14ac:dyDescent="0.55000000000000004">
      <c r="B57" s="5" t="s">
        <v>567</v>
      </c>
      <c r="C57">
        <v>2014</v>
      </c>
      <c r="D57" s="6" t="s">
        <v>18</v>
      </c>
    </row>
    <row r="58" spans="2:4" x14ac:dyDescent="0.55000000000000004">
      <c r="B58" s="5" t="s">
        <v>569</v>
      </c>
      <c r="C58">
        <v>2011</v>
      </c>
      <c r="D58" s="6" t="s">
        <v>18</v>
      </c>
    </row>
    <row r="59" spans="2:4" x14ac:dyDescent="0.55000000000000004">
      <c r="B59" s="5" t="s">
        <v>577</v>
      </c>
      <c r="C59">
        <v>2012</v>
      </c>
      <c r="D59" s="6" t="s">
        <v>18</v>
      </c>
    </row>
    <row r="60" spans="2:4" x14ac:dyDescent="0.55000000000000004">
      <c r="B60" s="5" t="s">
        <v>579</v>
      </c>
      <c r="C60">
        <v>2013</v>
      </c>
      <c r="D60" s="6" t="s">
        <v>16</v>
      </c>
    </row>
    <row r="61" spans="2:4" x14ac:dyDescent="0.55000000000000004">
      <c r="B61" s="5" t="s">
        <v>581</v>
      </c>
      <c r="C61">
        <v>2012</v>
      </c>
      <c r="D61" s="6" t="s">
        <v>18</v>
      </c>
    </row>
    <row r="62" spans="2:4" x14ac:dyDescent="0.55000000000000004">
      <c r="B62" s="5" t="s">
        <v>582</v>
      </c>
      <c r="C62">
        <v>2013</v>
      </c>
      <c r="D62" s="6" t="s">
        <v>16</v>
      </c>
    </row>
    <row r="63" spans="2:4" x14ac:dyDescent="0.55000000000000004">
      <c r="B63" s="5" t="s">
        <v>583</v>
      </c>
      <c r="C63">
        <v>2014</v>
      </c>
      <c r="D63" s="6" t="s">
        <v>16</v>
      </c>
    </row>
    <row r="64" spans="2:4" x14ac:dyDescent="0.55000000000000004">
      <c r="B64" s="5" t="s">
        <v>588</v>
      </c>
      <c r="C64">
        <v>2015</v>
      </c>
      <c r="D64" s="6" t="s">
        <v>18</v>
      </c>
    </row>
    <row r="65" spans="2:4" x14ac:dyDescent="0.55000000000000004">
      <c r="B65" s="5" t="s">
        <v>589</v>
      </c>
      <c r="C65">
        <v>2012</v>
      </c>
      <c r="D65" s="6" t="s">
        <v>18</v>
      </c>
    </row>
    <row r="66" spans="2:4" x14ac:dyDescent="0.55000000000000004">
      <c r="B66" s="5" t="s">
        <v>591</v>
      </c>
      <c r="C66">
        <v>2015</v>
      </c>
      <c r="D66" s="6" t="s">
        <v>16</v>
      </c>
    </row>
    <row r="67" spans="2:4" x14ac:dyDescent="0.55000000000000004">
      <c r="B67" s="5"/>
      <c r="D67" s="6"/>
    </row>
    <row r="68" spans="2:4" x14ac:dyDescent="0.55000000000000004">
      <c r="B68" s="5"/>
      <c r="D68" s="6"/>
    </row>
    <row r="69" spans="2:4" x14ac:dyDescent="0.55000000000000004">
      <c r="B69" s="5"/>
      <c r="D69" s="6"/>
    </row>
    <row r="70" spans="2:4" x14ac:dyDescent="0.55000000000000004">
      <c r="B70" s="5"/>
      <c r="D70" s="6"/>
    </row>
    <row r="71" spans="2:4" x14ac:dyDescent="0.55000000000000004">
      <c r="B71" s="5"/>
      <c r="D71" s="6"/>
    </row>
    <row r="72" spans="2:4" x14ac:dyDescent="0.55000000000000004">
      <c r="B72" s="5"/>
      <c r="D72" s="6"/>
    </row>
    <row r="73" spans="2:4" x14ac:dyDescent="0.55000000000000004">
      <c r="B73" s="5"/>
      <c r="D73" s="6"/>
    </row>
    <row r="74" spans="2:4" x14ac:dyDescent="0.55000000000000004">
      <c r="B74" s="5"/>
      <c r="D74" s="6"/>
    </row>
    <row r="75" spans="2:4" x14ac:dyDescent="0.55000000000000004">
      <c r="B75" s="5"/>
      <c r="D75" s="6"/>
    </row>
    <row r="76" spans="2:4" x14ac:dyDescent="0.55000000000000004">
      <c r="B76" s="5"/>
      <c r="D76" s="6"/>
    </row>
    <row r="77" spans="2:4" x14ac:dyDescent="0.55000000000000004">
      <c r="B77" s="5"/>
      <c r="D77" s="6"/>
    </row>
    <row r="78" spans="2:4" x14ac:dyDescent="0.55000000000000004">
      <c r="B78" s="5"/>
      <c r="D78" s="6"/>
    </row>
    <row r="79" spans="2:4" x14ac:dyDescent="0.55000000000000004">
      <c r="B79" s="5"/>
      <c r="D79" s="6"/>
    </row>
    <row r="80" spans="2:4" x14ac:dyDescent="0.55000000000000004">
      <c r="B80" s="5"/>
      <c r="D80" s="6"/>
    </row>
    <row r="81" spans="2:4" x14ac:dyDescent="0.55000000000000004">
      <c r="B81" s="5"/>
      <c r="D81" s="6"/>
    </row>
    <row r="82" spans="2:4" x14ac:dyDescent="0.55000000000000004">
      <c r="B82" s="5"/>
      <c r="D82" s="6"/>
    </row>
    <row r="83" spans="2:4" x14ac:dyDescent="0.55000000000000004">
      <c r="B83" s="5"/>
      <c r="D83" s="6"/>
    </row>
    <row r="84" spans="2:4" x14ac:dyDescent="0.55000000000000004">
      <c r="B84" s="5"/>
      <c r="D84" s="6"/>
    </row>
    <row r="85" spans="2:4" x14ac:dyDescent="0.55000000000000004">
      <c r="B85" s="5"/>
      <c r="D85" s="6"/>
    </row>
    <row r="86" spans="2:4" x14ac:dyDescent="0.55000000000000004">
      <c r="B86" s="5"/>
      <c r="D86" s="6"/>
    </row>
    <row r="87" spans="2:4" x14ac:dyDescent="0.55000000000000004">
      <c r="B87" s="5"/>
      <c r="D87" s="6"/>
    </row>
    <row r="88" spans="2:4" x14ac:dyDescent="0.55000000000000004">
      <c r="B88" s="5"/>
      <c r="D88" s="6"/>
    </row>
    <row r="89" spans="2:4" x14ac:dyDescent="0.55000000000000004">
      <c r="B89" s="5"/>
      <c r="D89" s="6"/>
    </row>
    <row r="90" spans="2:4" x14ac:dyDescent="0.55000000000000004">
      <c r="B90" s="5"/>
      <c r="D90" s="6"/>
    </row>
    <row r="91" spans="2:4" x14ac:dyDescent="0.55000000000000004">
      <c r="B91" s="5"/>
      <c r="D91" s="6"/>
    </row>
    <row r="92" spans="2:4" x14ac:dyDescent="0.55000000000000004">
      <c r="B92" s="5"/>
      <c r="D92" s="6"/>
    </row>
    <row r="93" spans="2:4" x14ac:dyDescent="0.55000000000000004">
      <c r="B93" s="5"/>
      <c r="D93" s="6"/>
    </row>
    <row r="94" spans="2:4" x14ac:dyDescent="0.55000000000000004">
      <c r="B94" s="7"/>
      <c r="C94" s="8"/>
      <c r="D9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2341-66C4-4A9B-9BF8-2AB92DAD47F0}">
  <dimension ref="A5:D152"/>
  <sheetViews>
    <sheetView topLeftCell="A10" workbookViewId="0">
      <selection activeCell="B19" sqref="B19"/>
    </sheetView>
  </sheetViews>
  <sheetFormatPr defaultRowHeight="14.4" x14ac:dyDescent="0.55000000000000004"/>
  <cols>
    <col min="1" max="1" width="38.578125" bestFit="1" customWidth="1"/>
    <col min="2" max="2" width="18.15625" customWidth="1"/>
    <col min="3" max="3" width="18.68359375" customWidth="1"/>
    <col min="4" max="4" width="12" bestFit="1" customWidth="1"/>
  </cols>
  <sheetData>
    <row r="5" spans="1:2" x14ac:dyDescent="0.55000000000000004">
      <c r="A5" t="s">
        <v>105</v>
      </c>
      <c r="B5" t="s">
        <v>58</v>
      </c>
    </row>
    <row r="6" spans="1:2" x14ac:dyDescent="0.55000000000000004">
      <c r="A6" t="s">
        <v>106</v>
      </c>
      <c r="B6" t="s">
        <v>59</v>
      </c>
    </row>
    <row r="7" spans="1:2" x14ac:dyDescent="0.55000000000000004">
      <c r="A7" t="s">
        <v>107</v>
      </c>
      <c r="B7" t="s">
        <v>60</v>
      </c>
    </row>
    <row r="8" spans="1:2" x14ac:dyDescent="0.55000000000000004">
      <c r="A8" t="s">
        <v>108</v>
      </c>
      <c r="B8" t="s">
        <v>61</v>
      </c>
    </row>
    <row r="9" spans="1:2" x14ac:dyDescent="0.55000000000000004">
      <c r="A9" t="s">
        <v>109</v>
      </c>
      <c r="B9" t="s">
        <v>62</v>
      </c>
    </row>
    <row r="10" spans="1:2" x14ac:dyDescent="0.55000000000000004">
      <c r="A10" t="s">
        <v>110</v>
      </c>
      <c r="B10" t="s">
        <v>63</v>
      </c>
    </row>
    <row r="11" spans="1:2" x14ac:dyDescent="0.55000000000000004">
      <c r="A11" t="s">
        <v>111</v>
      </c>
      <c r="B11" t="s">
        <v>64</v>
      </c>
    </row>
    <row r="12" spans="1:2" x14ac:dyDescent="0.55000000000000004">
      <c r="A12" t="s">
        <v>112</v>
      </c>
      <c r="B12" t="s">
        <v>65</v>
      </c>
    </row>
    <row r="14" spans="1:2" x14ac:dyDescent="0.55000000000000004">
      <c r="A14" t="s">
        <v>118</v>
      </c>
      <c r="B14" t="s">
        <v>66</v>
      </c>
    </row>
    <row r="15" spans="1:2" x14ac:dyDescent="0.55000000000000004">
      <c r="A15" t="s">
        <v>119</v>
      </c>
      <c r="B15" t="s">
        <v>67</v>
      </c>
    </row>
    <row r="16" spans="1:2" x14ac:dyDescent="0.55000000000000004">
      <c r="A16" t="s">
        <v>120</v>
      </c>
      <c r="B16" t="s">
        <v>68</v>
      </c>
    </row>
    <row r="17" spans="1:2" x14ac:dyDescent="0.55000000000000004">
      <c r="A17" t="s">
        <v>121</v>
      </c>
      <c r="B17" t="s">
        <v>69</v>
      </c>
    </row>
    <row r="18" spans="1:2" x14ac:dyDescent="0.55000000000000004">
      <c r="A18" t="s">
        <v>515</v>
      </c>
      <c r="B18" t="s">
        <v>514</v>
      </c>
    </row>
    <row r="20" spans="1:2" x14ac:dyDescent="0.55000000000000004">
      <c r="A20" t="s">
        <v>114</v>
      </c>
      <c r="B20" t="s">
        <v>70</v>
      </c>
    </row>
    <row r="21" spans="1:2" x14ac:dyDescent="0.55000000000000004">
      <c r="A21" t="s">
        <v>115</v>
      </c>
      <c r="B21" t="s">
        <v>71</v>
      </c>
    </row>
    <row r="22" spans="1:2" x14ac:dyDescent="0.55000000000000004">
      <c r="A22" t="s">
        <v>116</v>
      </c>
      <c r="B22" t="s">
        <v>72</v>
      </c>
    </row>
    <row r="23" spans="1:2" x14ac:dyDescent="0.55000000000000004">
      <c r="A23" t="s">
        <v>117</v>
      </c>
      <c r="B23" t="s">
        <v>73</v>
      </c>
    </row>
    <row r="25" spans="1:2" x14ac:dyDescent="0.55000000000000004">
      <c r="A25" t="s">
        <v>125</v>
      </c>
      <c r="B25" t="s">
        <v>74</v>
      </c>
    </row>
    <row r="26" spans="1:2" x14ac:dyDescent="0.55000000000000004">
      <c r="A26" t="s">
        <v>126</v>
      </c>
      <c r="B26" t="s">
        <v>75</v>
      </c>
    </row>
    <row r="27" spans="1:2" x14ac:dyDescent="0.55000000000000004">
      <c r="A27" t="s">
        <v>127</v>
      </c>
      <c r="B27" t="s">
        <v>76</v>
      </c>
    </row>
    <row r="28" spans="1:2" x14ac:dyDescent="0.55000000000000004">
      <c r="A28" t="s">
        <v>128</v>
      </c>
      <c r="B28" t="s">
        <v>77</v>
      </c>
    </row>
    <row r="30" spans="1:2" x14ac:dyDescent="0.55000000000000004">
      <c r="A30" t="s">
        <v>122</v>
      </c>
      <c r="B30" t="s">
        <v>78</v>
      </c>
    </row>
    <row r="31" spans="1:2" x14ac:dyDescent="0.55000000000000004">
      <c r="A31" t="s">
        <v>123</v>
      </c>
      <c r="B31" t="s">
        <v>79</v>
      </c>
    </row>
    <row r="32" spans="1:2" x14ac:dyDescent="0.55000000000000004">
      <c r="A32" t="s">
        <v>124</v>
      </c>
      <c r="B32" t="s">
        <v>80</v>
      </c>
    </row>
    <row r="34" spans="1:4" x14ac:dyDescent="0.55000000000000004">
      <c r="A34" t="s">
        <v>356</v>
      </c>
      <c r="B34" t="s">
        <v>358</v>
      </c>
    </row>
    <row r="35" spans="1:4" x14ac:dyDescent="0.55000000000000004">
      <c r="A35" t="s">
        <v>359</v>
      </c>
      <c r="B35" t="s">
        <v>360</v>
      </c>
    </row>
    <row r="36" spans="1:4" x14ac:dyDescent="0.55000000000000004">
      <c r="A36" t="s">
        <v>361</v>
      </c>
      <c r="B36" t="s">
        <v>362</v>
      </c>
      <c r="C36" s="57" t="s">
        <v>350</v>
      </c>
      <c r="D36" s="36" t="s">
        <v>12</v>
      </c>
    </row>
    <row r="37" spans="1:4" x14ac:dyDescent="0.55000000000000004">
      <c r="A37" t="s">
        <v>363</v>
      </c>
      <c r="B37" t="s">
        <v>357</v>
      </c>
      <c r="C37" s="57" t="s">
        <v>350</v>
      </c>
      <c r="D37" s="36" t="s">
        <v>17</v>
      </c>
    </row>
    <row r="38" spans="1:4" x14ac:dyDescent="0.55000000000000004">
      <c r="A38" t="s">
        <v>366</v>
      </c>
      <c r="B38" t="s">
        <v>364</v>
      </c>
      <c r="C38" s="57" t="s">
        <v>351</v>
      </c>
      <c r="D38" s="36" t="s">
        <v>17</v>
      </c>
    </row>
    <row r="39" spans="1:4" x14ac:dyDescent="0.55000000000000004">
      <c r="A39" t="s">
        <v>367</v>
      </c>
      <c r="B39" t="s">
        <v>365</v>
      </c>
    </row>
    <row r="41" spans="1:4" x14ac:dyDescent="0.55000000000000004">
      <c r="A41" t="s">
        <v>178</v>
      </c>
      <c r="B41" t="s">
        <v>81</v>
      </c>
    </row>
    <row r="42" spans="1:4" x14ac:dyDescent="0.55000000000000004">
      <c r="A42" t="s">
        <v>179</v>
      </c>
      <c r="B42" t="s">
        <v>82</v>
      </c>
    </row>
    <row r="43" spans="1:4" x14ac:dyDescent="0.55000000000000004">
      <c r="A43" t="s">
        <v>180</v>
      </c>
      <c r="B43" t="s">
        <v>83</v>
      </c>
    </row>
    <row r="44" spans="1:4" x14ac:dyDescent="0.55000000000000004">
      <c r="A44" t="s">
        <v>181</v>
      </c>
      <c r="B44" t="s">
        <v>84</v>
      </c>
    </row>
    <row r="45" spans="1:4" x14ac:dyDescent="0.55000000000000004">
      <c r="A45" t="s">
        <v>182</v>
      </c>
      <c r="B45" t="s">
        <v>85</v>
      </c>
    </row>
    <row r="46" spans="1:4" x14ac:dyDescent="0.55000000000000004">
      <c r="A46" t="s">
        <v>183</v>
      </c>
      <c r="B46" t="s">
        <v>86</v>
      </c>
    </row>
    <row r="47" spans="1:4" x14ac:dyDescent="0.55000000000000004">
      <c r="A47" t="s">
        <v>184</v>
      </c>
      <c r="B47" t="s">
        <v>87</v>
      </c>
    </row>
    <row r="48" spans="1:4" x14ac:dyDescent="0.55000000000000004">
      <c r="A48" t="s">
        <v>185</v>
      </c>
      <c r="B48" t="s">
        <v>88</v>
      </c>
    </row>
    <row r="49" spans="1:2" x14ac:dyDescent="0.55000000000000004">
      <c r="A49" t="s">
        <v>177</v>
      </c>
      <c r="B49" t="s">
        <v>89</v>
      </c>
    </row>
    <row r="51" spans="1:2" x14ac:dyDescent="0.55000000000000004">
      <c r="A51" t="s">
        <v>186</v>
      </c>
      <c r="B51" t="s">
        <v>90</v>
      </c>
    </row>
    <row r="52" spans="1:2" x14ac:dyDescent="0.55000000000000004">
      <c r="A52" t="s">
        <v>187</v>
      </c>
      <c r="B52" t="s">
        <v>91</v>
      </c>
    </row>
    <row r="53" spans="1:2" x14ac:dyDescent="0.55000000000000004">
      <c r="A53" t="s">
        <v>188</v>
      </c>
      <c r="B53" t="s">
        <v>92</v>
      </c>
    </row>
    <row r="54" spans="1:2" x14ac:dyDescent="0.55000000000000004">
      <c r="A54" t="s">
        <v>189</v>
      </c>
      <c r="B54" t="s">
        <v>93</v>
      </c>
    </row>
    <row r="56" spans="1:2" x14ac:dyDescent="0.55000000000000004">
      <c r="A56" t="s">
        <v>190</v>
      </c>
      <c r="B56" t="s">
        <v>94</v>
      </c>
    </row>
    <row r="57" spans="1:2" x14ac:dyDescent="0.55000000000000004">
      <c r="A57" t="s">
        <v>191</v>
      </c>
      <c r="B57" t="s">
        <v>95</v>
      </c>
    </row>
    <row r="58" spans="1:2" x14ac:dyDescent="0.55000000000000004">
      <c r="A58" t="s">
        <v>192</v>
      </c>
      <c r="B58" t="s">
        <v>96</v>
      </c>
    </row>
    <row r="59" spans="1:2" x14ac:dyDescent="0.55000000000000004">
      <c r="A59" t="s">
        <v>193</v>
      </c>
      <c r="B59" t="s">
        <v>97</v>
      </c>
    </row>
    <row r="61" spans="1:2" x14ac:dyDescent="0.55000000000000004">
      <c r="A61" t="s">
        <v>194</v>
      </c>
      <c r="B61" t="s">
        <v>98</v>
      </c>
    </row>
    <row r="62" spans="1:2" x14ac:dyDescent="0.55000000000000004">
      <c r="A62" t="s">
        <v>195</v>
      </c>
      <c r="B62" t="s">
        <v>99</v>
      </c>
    </row>
    <row r="63" spans="1:2" x14ac:dyDescent="0.55000000000000004">
      <c r="A63" t="s">
        <v>196</v>
      </c>
      <c r="B63" t="s">
        <v>100</v>
      </c>
    </row>
    <row r="64" spans="1:2" x14ac:dyDescent="0.55000000000000004">
      <c r="A64" t="s">
        <v>197</v>
      </c>
      <c r="B64" t="s">
        <v>101</v>
      </c>
    </row>
    <row r="66" spans="1:2" x14ac:dyDescent="0.55000000000000004">
      <c r="A66" t="s">
        <v>198</v>
      </c>
      <c r="B66" t="s">
        <v>102</v>
      </c>
    </row>
    <row r="67" spans="1:2" x14ac:dyDescent="0.55000000000000004">
      <c r="A67" t="s">
        <v>199</v>
      </c>
      <c r="B67" t="s">
        <v>103</v>
      </c>
    </row>
    <row r="68" spans="1:2" x14ac:dyDescent="0.55000000000000004">
      <c r="A68" t="s">
        <v>200</v>
      </c>
      <c r="B68" t="s">
        <v>104</v>
      </c>
    </row>
    <row r="70" spans="1:2" x14ac:dyDescent="0.55000000000000004">
      <c r="A70" t="s">
        <v>368</v>
      </c>
      <c r="B70" t="s">
        <v>374</v>
      </c>
    </row>
    <row r="71" spans="1:2" x14ac:dyDescent="0.55000000000000004">
      <c r="A71" t="s">
        <v>369</v>
      </c>
      <c r="B71" t="s">
        <v>375</v>
      </c>
    </row>
    <row r="72" spans="1:2" x14ac:dyDescent="0.55000000000000004">
      <c r="A72" t="s">
        <v>370</v>
      </c>
      <c r="B72" t="s">
        <v>376</v>
      </c>
    </row>
    <row r="73" spans="1:2" x14ac:dyDescent="0.55000000000000004">
      <c r="A73" t="s">
        <v>371</v>
      </c>
      <c r="B73" t="s">
        <v>377</v>
      </c>
    </row>
    <row r="74" spans="1:2" x14ac:dyDescent="0.55000000000000004">
      <c r="A74" t="s">
        <v>372</v>
      </c>
      <c r="B74" t="s">
        <v>378</v>
      </c>
    </row>
    <row r="75" spans="1:2" x14ac:dyDescent="0.55000000000000004">
      <c r="A75" t="s">
        <v>373</v>
      </c>
      <c r="B75" t="s">
        <v>379</v>
      </c>
    </row>
    <row r="80" spans="1:2" x14ac:dyDescent="0.55000000000000004">
      <c r="A80" t="s">
        <v>154</v>
      </c>
      <c r="B80" t="s">
        <v>131</v>
      </c>
    </row>
    <row r="81" spans="1:2" x14ac:dyDescent="0.55000000000000004">
      <c r="A81" t="s">
        <v>155</v>
      </c>
      <c r="B81" t="s">
        <v>132</v>
      </c>
    </row>
    <row r="82" spans="1:2" x14ac:dyDescent="0.55000000000000004">
      <c r="A82" t="s">
        <v>156</v>
      </c>
      <c r="B82" t="s">
        <v>133</v>
      </c>
    </row>
    <row r="83" spans="1:2" x14ac:dyDescent="0.55000000000000004">
      <c r="A83" t="s">
        <v>157</v>
      </c>
      <c r="B83" t="s">
        <v>134</v>
      </c>
    </row>
    <row r="84" spans="1:2" x14ac:dyDescent="0.55000000000000004">
      <c r="A84" t="s">
        <v>158</v>
      </c>
      <c r="B84" t="s">
        <v>135</v>
      </c>
    </row>
    <row r="85" spans="1:2" x14ac:dyDescent="0.55000000000000004">
      <c r="A85" t="s">
        <v>159</v>
      </c>
      <c r="B85" t="s">
        <v>136</v>
      </c>
    </row>
    <row r="86" spans="1:2" x14ac:dyDescent="0.55000000000000004">
      <c r="A86" t="s">
        <v>160</v>
      </c>
      <c r="B86" t="s">
        <v>137</v>
      </c>
    </row>
    <row r="87" spans="1:2" x14ac:dyDescent="0.55000000000000004">
      <c r="A87" t="s">
        <v>161</v>
      </c>
      <c r="B87" t="s">
        <v>138</v>
      </c>
    </row>
    <row r="89" spans="1:2" x14ac:dyDescent="0.55000000000000004">
      <c r="A89" t="s">
        <v>162</v>
      </c>
      <c r="B89" t="s">
        <v>139</v>
      </c>
    </row>
    <row r="90" spans="1:2" x14ac:dyDescent="0.55000000000000004">
      <c r="A90" t="s">
        <v>163</v>
      </c>
      <c r="B90" t="s">
        <v>140</v>
      </c>
    </row>
    <row r="91" spans="1:2" x14ac:dyDescent="0.55000000000000004">
      <c r="A91" t="s">
        <v>164</v>
      </c>
      <c r="B91" t="s">
        <v>141</v>
      </c>
    </row>
    <row r="92" spans="1:2" x14ac:dyDescent="0.55000000000000004">
      <c r="A92" t="s">
        <v>165</v>
      </c>
      <c r="B92" t="s">
        <v>142</v>
      </c>
    </row>
    <row r="94" spans="1:2" x14ac:dyDescent="0.55000000000000004">
      <c r="A94" t="s">
        <v>166</v>
      </c>
      <c r="B94" t="s">
        <v>143</v>
      </c>
    </row>
    <row r="95" spans="1:2" x14ac:dyDescent="0.55000000000000004">
      <c r="A95" t="s">
        <v>167</v>
      </c>
      <c r="B95" t="s">
        <v>144</v>
      </c>
    </row>
    <row r="96" spans="1:2" x14ac:dyDescent="0.55000000000000004">
      <c r="A96" t="s">
        <v>168</v>
      </c>
      <c r="B96" t="s">
        <v>145</v>
      </c>
    </row>
    <row r="97" spans="1:2" x14ac:dyDescent="0.55000000000000004">
      <c r="A97" t="s">
        <v>169</v>
      </c>
      <c r="B97" t="s">
        <v>146</v>
      </c>
    </row>
    <row r="99" spans="1:2" x14ac:dyDescent="0.55000000000000004">
      <c r="A99" t="s">
        <v>170</v>
      </c>
      <c r="B99" t="s">
        <v>147</v>
      </c>
    </row>
    <row r="100" spans="1:2" x14ac:dyDescent="0.55000000000000004">
      <c r="A100" t="s">
        <v>171</v>
      </c>
      <c r="B100" t="s">
        <v>148</v>
      </c>
    </row>
    <row r="101" spans="1:2" x14ac:dyDescent="0.55000000000000004">
      <c r="A101" t="s">
        <v>172</v>
      </c>
      <c r="B101" t="s">
        <v>149</v>
      </c>
    </row>
    <row r="102" spans="1:2" x14ac:dyDescent="0.55000000000000004">
      <c r="A102" t="s">
        <v>173</v>
      </c>
      <c r="B102" t="s">
        <v>150</v>
      </c>
    </row>
    <row r="104" spans="1:2" x14ac:dyDescent="0.55000000000000004">
      <c r="A104" t="s">
        <v>174</v>
      </c>
      <c r="B104" t="s">
        <v>151</v>
      </c>
    </row>
    <row r="105" spans="1:2" x14ac:dyDescent="0.55000000000000004">
      <c r="A105" t="s">
        <v>175</v>
      </c>
      <c r="B105" t="s">
        <v>152</v>
      </c>
    </row>
    <row r="106" spans="1:2" x14ac:dyDescent="0.55000000000000004">
      <c r="A106" t="s">
        <v>176</v>
      </c>
      <c r="B106" t="s">
        <v>153</v>
      </c>
    </row>
    <row r="108" spans="1:2" x14ac:dyDescent="0.55000000000000004">
      <c r="A108" t="s">
        <v>380</v>
      </c>
      <c r="B108" t="s">
        <v>386</v>
      </c>
    </row>
    <row r="109" spans="1:2" x14ac:dyDescent="0.55000000000000004">
      <c r="A109" t="s">
        <v>381</v>
      </c>
      <c r="B109" t="s">
        <v>387</v>
      </c>
    </row>
    <row r="110" spans="1:2" x14ac:dyDescent="0.55000000000000004">
      <c r="A110" t="s">
        <v>382</v>
      </c>
      <c r="B110" t="s">
        <v>388</v>
      </c>
    </row>
    <row r="111" spans="1:2" x14ac:dyDescent="0.55000000000000004">
      <c r="A111" t="s">
        <v>383</v>
      </c>
      <c r="B111" t="s">
        <v>389</v>
      </c>
    </row>
    <row r="112" spans="1:2" x14ac:dyDescent="0.55000000000000004">
      <c r="A112" t="s">
        <v>384</v>
      </c>
      <c r="B112" t="s">
        <v>390</v>
      </c>
    </row>
    <row r="113" spans="1:2" x14ac:dyDescent="0.55000000000000004">
      <c r="A113" t="s">
        <v>385</v>
      </c>
      <c r="B113" t="s">
        <v>391</v>
      </c>
    </row>
    <row r="118" spans="1:2" x14ac:dyDescent="0.55000000000000004">
      <c r="A118" t="s">
        <v>201</v>
      </c>
      <c r="B118" t="s">
        <v>225</v>
      </c>
    </row>
    <row r="119" spans="1:2" x14ac:dyDescent="0.55000000000000004">
      <c r="A119" t="s">
        <v>202</v>
      </c>
      <c r="B119" t="s">
        <v>226</v>
      </c>
    </row>
    <row r="120" spans="1:2" x14ac:dyDescent="0.55000000000000004">
      <c r="A120" t="s">
        <v>203</v>
      </c>
      <c r="B120" t="s">
        <v>227</v>
      </c>
    </row>
    <row r="121" spans="1:2" x14ac:dyDescent="0.55000000000000004">
      <c r="A121" t="s">
        <v>204</v>
      </c>
      <c r="B121" t="s">
        <v>228</v>
      </c>
    </row>
    <row r="122" spans="1:2" x14ac:dyDescent="0.55000000000000004">
      <c r="A122" t="s">
        <v>205</v>
      </c>
      <c r="B122" t="s">
        <v>229</v>
      </c>
    </row>
    <row r="123" spans="1:2" x14ac:dyDescent="0.55000000000000004">
      <c r="A123" t="s">
        <v>206</v>
      </c>
      <c r="B123" t="s">
        <v>230</v>
      </c>
    </row>
    <row r="124" spans="1:2" x14ac:dyDescent="0.55000000000000004">
      <c r="A124" t="s">
        <v>207</v>
      </c>
      <c r="B124" t="s">
        <v>231</v>
      </c>
    </row>
    <row r="125" spans="1:2" x14ac:dyDescent="0.55000000000000004">
      <c r="A125" t="s">
        <v>208</v>
      </c>
      <c r="B125" t="s">
        <v>232</v>
      </c>
    </row>
    <row r="126" spans="1:2" x14ac:dyDescent="0.55000000000000004">
      <c r="A126" t="s">
        <v>209</v>
      </c>
      <c r="B126" t="s">
        <v>233</v>
      </c>
    </row>
    <row r="128" spans="1:2" x14ac:dyDescent="0.55000000000000004">
      <c r="A128" t="s">
        <v>210</v>
      </c>
      <c r="B128" t="s">
        <v>234</v>
      </c>
    </row>
    <row r="129" spans="1:2" x14ac:dyDescent="0.55000000000000004">
      <c r="A129" t="s">
        <v>211</v>
      </c>
      <c r="B129" t="s">
        <v>235</v>
      </c>
    </row>
    <row r="130" spans="1:2" x14ac:dyDescent="0.55000000000000004">
      <c r="A130" t="s">
        <v>212</v>
      </c>
      <c r="B130" t="s">
        <v>236</v>
      </c>
    </row>
    <row r="131" spans="1:2" x14ac:dyDescent="0.55000000000000004">
      <c r="A131" t="s">
        <v>213</v>
      </c>
      <c r="B131" t="s">
        <v>237</v>
      </c>
    </row>
    <row r="133" spans="1:2" x14ac:dyDescent="0.55000000000000004">
      <c r="A133" t="s">
        <v>214</v>
      </c>
      <c r="B133" t="s">
        <v>238</v>
      </c>
    </row>
    <row r="134" spans="1:2" x14ac:dyDescent="0.55000000000000004">
      <c r="A134" t="s">
        <v>215</v>
      </c>
      <c r="B134" t="s">
        <v>239</v>
      </c>
    </row>
    <row r="135" spans="1:2" x14ac:dyDescent="0.55000000000000004">
      <c r="A135" t="s">
        <v>216</v>
      </c>
      <c r="B135" t="s">
        <v>240</v>
      </c>
    </row>
    <row r="136" spans="1:2" x14ac:dyDescent="0.55000000000000004">
      <c r="A136" t="s">
        <v>217</v>
      </c>
      <c r="B136" t="s">
        <v>241</v>
      </c>
    </row>
    <row r="138" spans="1:2" x14ac:dyDescent="0.55000000000000004">
      <c r="A138" t="s">
        <v>218</v>
      </c>
      <c r="B138" t="s">
        <v>242</v>
      </c>
    </row>
    <row r="139" spans="1:2" x14ac:dyDescent="0.55000000000000004">
      <c r="A139" t="s">
        <v>219</v>
      </c>
      <c r="B139" t="s">
        <v>243</v>
      </c>
    </row>
    <row r="140" spans="1:2" x14ac:dyDescent="0.55000000000000004">
      <c r="A140" t="s">
        <v>220</v>
      </c>
      <c r="B140" t="s">
        <v>244</v>
      </c>
    </row>
    <row r="141" spans="1:2" x14ac:dyDescent="0.55000000000000004">
      <c r="A141" t="s">
        <v>221</v>
      </c>
      <c r="B141" t="s">
        <v>245</v>
      </c>
    </row>
    <row r="143" spans="1:2" x14ac:dyDescent="0.55000000000000004">
      <c r="A143" t="s">
        <v>222</v>
      </c>
      <c r="B143" t="s">
        <v>246</v>
      </c>
    </row>
    <row r="144" spans="1:2" x14ac:dyDescent="0.55000000000000004">
      <c r="A144" t="s">
        <v>223</v>
      </c>
      <c r="B144" t="s">
        <v>247</v>
      </c>
    </row>
    <row r="145" spans="1:2" x14ac:dyDescent="0.55000000000000004">
      <c r="A145" t="s">
        <v>224</v>
      </c>
      <c r="B145" t="s">
        <v>248</v>
      </c>
    </row>
    <row r="147" spans="1:2" x14ac:dyDescent="0.55000000000000004">
      <c r="A147" t="s">
        <v>392</v>
      </c>
      <c r="B147" t="s">
        <v>398</v>
      </c>
    </row>
    <row r="148" spans="1:2" x14ac:dyDescent="0.55000000000000004">
      <c r="A148" t="s">
        <v>393</v>
      </c>
      <c r="B148" t="s">
        <v>399</v>
      </c>
    </row>
    <row r="149" spans="1:2" x14ac:dyDescent="0.55000000000000004">
      <c r="A149" t="s">
        <v>394</v>
      </c>
      <c r="B149" t="s">
        <v>400</v>
      </c>
    </row>
    <row r="150" spans="1:2" x14ac:dyDescent="0.55000000000000004">
      <c r="A150" t="s">
        <v>395</v>
      </c>
      <c r="B150" t="s">
        <v>401</v>
      </c>
    </row>
    <row r="151" spans="1:2" x14ac:dyDescent="0.55000000000000004">
      <c r="A151" t="s">
        <v>396</v>
      </c>
      <c r="B151" t="s">
        <v>402</v>
      </c>
    </row>
    <row r="152" spans="1:2" x14ac:dyDescent="0.55000000000000004">
      <c r="A152" t="s">
        <v>397</v>
      </c>
      <c r="B152" t="s">
        <v>403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A8C08-5C7C-48EB-B828-DBB6912FA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recordstotaallijst</vt:lpstr>
      <vt:lpstr>kb lijftijdrecords</vt:lpstr>
      <vt:lpstr>lb leeftijdrecords</vt:lpstr>
      <vt:lpstr>clubrecords</vt:lpstr>
      <vt:lpstr>records mv</vt:lpstr>
      <vt:lpstr>aantal records pp</vt:lpstr>
      <vt:lpstr>stamgegevens</vt:lpstr>
      <vt:lpstr>verwijzingen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Carolien Brama</dc:creator>
  <cp:lastModifiedBy>Carolien Brama</cp:lastModifiedBy>
  <cp:lastPrinted>2020-09-21T20:41:20Z</cp:lastPrinted>
  <dcterms:created xsi:type="dcterms:W3CDTF">2019-09-30T18:57:16Z</dcterms:created>
  <dcterms:modified xsi:type="dcterms:W3CDTF">2024-10-22T11:46:52Z</dcterms:modified>
</cp:coreProperties>
</file>